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5"/>
  <workbookPr defaultThemeVersion="166925"/>
  <mc:AlternateContent xmlns:mc="http://schemas.openxmlformats.org/markup-compatibility/2006">
    <mc:Choice Requires="x15">
      <x15ac:absPath xmlns:x15ac="http://schemas.microsoft.com/office/spreadsheetml/2010/11/ac" url="/Users/pnewell/Desktop/"/>
    </mc:Choice>
  </mc:AlternateContent>
  <xr:revisionPtr revIDLastSave="0" documentId="13_ncr:1_{280BF7EF-7DFA-2942-8005-223A74164D18}" xr6:coauthVersionLast="36" xr6:coauthVersionMax="36" xr10:uidLastSave="{00000000-0000-0000-0000-000000000000}"/>
  <bookViews>
    <workbookView xWindow="0" yWindow="460" windowWidth="25600" windowHeight="14720" xr2:uid="{00000000-000D-0000-FFFF-FFFF00000000}"/>
  </bookViews>
  <sheets>
    <sheet name="SCELC CSU Shared Print Pricing" sheetId="1" r:id="rId1"/>
  </sheets>
  <calcPr calcId="162913"/>
</workbook>
</file>

<file path=xl/calcChain.xml><?xml version="1.0" encoding="utf-8"?>
<calcChain xmlns="http://schemas.openxmlformats.org/spreadsheetml/2006/main">
  <c r="L3" i="1" l="1"/>
  <c r="K8" i="1"/>
  <c r="L8" i="1" s="1"/>
  <c r="E8" i="1"/>
  <c r="O8" i="1" s="1"/>
  <c r="K7" i="1"/>
  <c r="L7" i="1" s="1"/>
  <c r="M7" i="1" s="1"/>
  <c r="N7" i="1" s="1"/>
  <c r="E7" i="1"/>
  <c r="O7" i="1" s="1"/>
  <c r="K6" i="1"/>
  <c r="E6" i="1"/>
  <c r="O6" i="1" s="1"/>
  <c r="K5" i="1"/>
  <c r="E5" i="1"/>
  <c r="C5" i="1"/>
  <c r="O5" i="1" s="1"/>
  <c r="K4" i="1"/>
  <c r="E4" i="1"/>
  <c r="O4" i="1" s="1"/>
  <c r="O3" i="1"/>
  <c r="K3" i="1"/>
  <c r="E3" i="1"/>
  <c r="M3" i="1" l="1"/>
  <c r="N3" i="1" s="1"/>
  <c r="M4" i="1"/>
  <c r="N4" i="1" s="1"/>
  <c r="P4" i="1" s="1"/>
  <c r="P3" i="1"/>
  <c r="L4" i="1"/>
  <c r="L5" i="1"/>
  <c r="M5" i="1" s="1"/>
  <c r="N5" i="1" s="1"/>
  <c r="P5" i="1" s="1"/>
  <c r="P7" i="1"/>
  <c r="M8" i="1"/>
  <c r="N8" i="1" s="1"/>
  <c r="P8" i="1" s="1"/>
  <c r="L6" i="1"/>
  <c r="M6" i="1" s="1"/>
  <c r="N6" i="1" s="1"/>
  <c r="P6" i="1" s="1"/>
</calcChain>
</file>

<file path=xl/sharedStrings.xml><?xml version="1.0" encoding="utf-8"?>
<sst xmlns="http://schemas.openxmlformats.org/spreadsheetml/2006/main" count="41" uniqueCount="36">
  <si>
    <t>Updated by</t>
  </si>
  <si>
    <t>CSU libraries to pay the equivalent of the membership fee, reduced by the amount of the affiliate transaction fees charged the prior year.  In addition, affiliates are charged the SCELC surcharge and affiliate transaction fee (capped at $150). The CSU Libraries, as affiliate members, have access to the same discount as full SCELC members.</t>
  </si>
  <si>
    <t>Institution</t>
  </si>
  <si>
    <t>Membership equivalency fee ($750 minus the prior year's affiliate transaction fees)</t>
  </si>
  <si>
    <t>ILS</t>
  </si>
  <si>
    <t>Record count source</t>
  </si>
  <si>
    <t>Sonoma State</t>
  </si>
  <si>
    <t>K.G.Schneider</t>
  </si>
  <si>
    <t>Alma</t>
  </si>
  <si>
    <t>SSU</t>
  </si>
  <si>
    <t>CSU Northridge</t>
  </si>
  <si>
    <t>M. Stover</t>
  </si>
  <si>
    <t>CSUN</t>
  </si>
  <si>
    <t>CSU East Bay</t>
  </si>
  <si>
    <t>J. Wenzler</t>
  </si>
  <si>
    <t>CSUEB</t>
  </si>
  <si>
    <t>CSU Chico</t>
  </si>
  <si>
    <t>2016 ipeds</t>
  </si>
  <si>
    <t>CSU Fullerton</t>
  </si>
  <si>
    <t>E. Bonney</t>
  </si>
  <si>
    <t>CSUF</t>
  </si>
  <si>
    <t>CSU Channel Islands</t>
  </si>
  <si>
    <t>S. Stratton</t>
  </si>
  <si>
    <t>CSUCI</t>
  </si>
  <si>
    <t>P. Newell</t>
  </si>
  <si>
    <t>Per-year cost (two-year total/2)</t>
  </si>
  <si>
    <t>Record fee (.02 x record count)</t>
  </si>
  <si>
    <t>Set-up fee ($3750 non-WMS; $2750 for WMS)</t>
  </si>
  <si>
    <t>Affiliate transaction fee calculated on set-up fee; 5% capped at $150</t>
  </si>
  <si>
    <t>Surcharge calculated on set-up fee</t>
  </si>
  <si>
    <t>Prior year's affiliate transaction fees</t>
  </si>
  <si>
    <t>Cost per year for total of 2 years, including surcharge and fees</t>
  </si>
  <si>
    <t>Record count (based on SCELC Scope)</t>
  </si>
  <si>
    <t>Project fee (10% of total of Set-up fee and Record fee)</t>
  </si>
  <si>
    <t>Two-year total (Set-up fee + Record fee + Project fee)</t>
  </si>
  <si>
    <t>Annual surcharges total (Membership equivalency fee + Surcharge on set-up fee + Affiliate transaction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</si>
</sst>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0"/>
      <color rgb="FF000000"/>
      <name val="Arial"/>
    </font>
    <font>
      <sz val="12"/>
      <color rgb="FF000000"/>
      <name val="Arial"/>
      <family val="2"/>
    </font>
    <font>
      <sz val="12"/>
      <name val="Arial"/>
      <family val="2"/>
    </font>
    <font>
      <b/>
      <sz val="12"/>
      <name val="Arial"/>
      <family val="2"/>
    </font>
    <font>
      <b/>
      <sz val="12"/>
      <color rgb="FF000000"/>
      <name val="Calibri"/>
      <family val="2"/>
    </font>
    <font>
      <sz val="12"/>
      <color rgb="FF000000"/>
      <name val="Helvetica Neue"/>
      <family val="2"/>
    </font>
  </fonts>
  <fills count="6">
    <fill>
      <patternFill patternType="none"/>
    </fill>
    <fill>
      <patternFill patternType="gray125"/>
    </fill>
    <fill>
      <patternFill patternType="darkGray">
        <fgColor theme="0" tint="-0.14996795556505021"/>
        <bgColor indexed="65"/>
      </patternFill>
    </fill>
    <fill>
      <patternFill patternType="solid">
        <fgColor theme="0"/>
        <bgColor theme="0"/>
      </patternFill>
    </fill>
    <fill>
      <patternFill patternType="solid">
        <fgColor theme="2"/>
        <bgColor indexed="64"/>
      </patternFill>
    </fill>
    <fill>
      <patternFill patternType="solid">
        <fgColor theme="2"/>
        <bgColor theme="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applyFont="1" applyAlignment="1"/>
    <xf numFmtId="0" fontId="1" fillId="0" borderId="0" xfId="0" applyFont="1" applyAlignment="1"/>
    <xf numFmtId="0" fontId="2" fillId="0" borderId="0" xfId="0" applyFont="1" applyAlignment="1">
      <alignment horizontal="centerContinuous" wrapText="1"/>
    </xf>
    <xf numFmtId="0" fontId="2" fillId="2" borderId="0" xfId="0" applyFont="1" applyFill="1" applyAlignment="1">
      <alignment horizontal="centerContinuous" wrapText="1"/>
    </xf>
    <xf numFmtId="0" fontId="1" fillId="2" borderId="0" xfId="0" applyFont="1" applyFill="1" applyAlignment="1">
      <alignment horizontal="centerContinuous"/>
    </xf>
    <xf numFmtId="0" fontId="2" fillId="0" borderId="1" xfId="0" applyFont="1" applyBorder="1"/>
    <xf numFmtId="0" fontId="2" fillId="0" borderId="1" xfId="0" applyFont="1" applyBorder="1" applyAlignment="1">
      <alignment wrapText="1"/>
    </xf>
    <xf numFmtId="0" fontId="2" fillId="0" borderId="1" xfId="0" applyFont="1" applyBorder="1" applyAlignment="1"/>
    <xf numFmtId="164" fontId="2" fillId="0" borderId="1" xfId="0" applyNumberFormat="1" applyFont="1" applyBorder="1"/>
    <xf numFmtId="3" fontId="3" fillId="0" borderId="1" xfId="0" applyNumberFormat="1" applyFont="1" applyBorder="1" applyAlignment="1"/>
    <xf numFmtId="0" fontId="2" fillId="3" borderId="1" xfId="0" applyFont="1" applyFill="1" applyBorder="1"/>
    <xf numFmtId="164" fontId="2" fillId="3" borderId="1" xfId="0" applyNumberFormat="1" applyFont="1" applyFill="1" applyBorder="1"/>
    <xf numFmtId="0" fontId="1" fillId="3" borderId="0" xfId="0" applyFont="1" applyFill="1" applyAlignment="1"/>
    <xf numFmtId="3" fontId="4" fillId="0" borderId="1" xfId="0" applyNumberFormat="1" applyFont="1" applyBorder="1"/>
    <xf numFmtId="0" fontId="1" fillId="0" borderId="1" xfId="0" applyFont="1" applyBorder="1" applyAlignment="1">
      <alignment wrapText="1"/>
    </xf>
    <xf numFmtId="3" fontId="3" fillId="3" borderId="1" xfId="0" applyNumberFormat="1" applyFont="1" applyFill="1" applyBorder="1"/>
    <xf numFmtId="0" fontId="2" fillId="4" borderId="1" xfId="0" applyFont="1" applyFill="1" applyBorder="1" applyAlignment="1">
      <alignment wrapText="1"/>
    </xf>
    <xf numFmtId="164" fontId="2" fillId="4" borderId="1" xfId="0" applyNumberFormat="1" applyFont="1" applyFill="1" applyBorder="1"/>
    <xf numFmtId="164" fontId="2" fillId="5" borderId="1" xfId="0" applyNumberFormat="1" applyFont="1" applyFill="1" applyBorder="1"/>
    <xf numFmtId="0" fontId="5" fillId="4"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P999"/>
  <sheetViews>
    <sheetView tabSelected="1" topLeftCell="B1" workbookViewId="0">
      <selection activeCell="O2" sqref="O2"/>
    </sheetView>
  </sheetViews>
  <sheetFormatPr baseColWidth="10" defaultColWidth="14.5" defaultRowHeight="15" customHeight="1" x14ac:dyDescent="0.2"/>
  <cols>
    <col min="1" max="1" width="34" style="1" customWidth="1"/>
    <col min="2" max="2" width="14" style="1" customWidth="1"/>
    <col min="3" max="6" width="14.5" style="1" customWidth="1"/>
    <col min="7" max="7" width="14.5" style="1"/>
    <col min="8" max="8" width="11.5" style="1" customWidth="1"/>
    <col min="9" max="9" width="10.5" style="1" customWidth="1"/>
    <col min="10" max="10" width="18.5" style="1" customWidth="1"/>
    <col min="11" max="14" width="14.5" style="1"/>
    <col min="15" max="15" width="16.83203125" style="1" customWidth="1"/>
    <col min="16" max="16384" width="14.5" style="1"/>
  </cols>
  <sheetData>
    <row r="1" spans="1:16" ht="85" x14ac:dyDescent="0.2">
      <c r="B1" s="2"/>
      <c r="C1" s="3" t="s">
        <v>1</v>
      </c>
      <c r="D1" s="4"/>
      <c r="E1" s="4"/>
      <c r="F1" s="4"/>
      <c r="G1" s="4"/>
    </row>
    <row r="2" spans="1:16" ht="136" x14ac:dyDescent="0.2">
      <c r="A2" s="6" t="s">
        <v>2</v>
      </c>
      <c r="B2" s="14" t="s">
        <v>0</v>
      </c>
      <c r="C2" s="6" t="s">
        <v>3</v>
      </c>
      <c r="D2" s="6" t="s">
        <v>30</v>
      </c>
      <c r="E2" s="6" t="s">
        <v>29</v>
      </c>
      <c r="F2" s="6" t="s">
        <v>28</v>
      </c>
      <c r="G2" s="6" t="s">
        <v>4</v>
      </c>
      <c r="H2" s="6" t="s">
        <v>27</v>
      </c>
      <c r="I2" s="6" t="s">
        <v>32</v>
      </c>
      <c r="J2" s="6" t="s">
        <v>5</v>
      </c>
      <c r="K2" s="6" t="s">
        <v>26</v>
      </c>
      <c r="L2" s="6" t="s">
        <v>33</v>
      </c>
      <c r="M2" s="6" t="s">
        <v>34</v>
      </c>
      <c r="N2" s="16" t="s">
        <v>25</v>
      </c>
      <c r="O2" s="19" t="s">
        <v>35</v>
      </c>
      <c r="P2" s="16" t="s">
        <v>31</v>
      </c>
    </row>
    <row r="3" spans="1:16" ht="15.75" customHeight="1" x14ac:dyDescent="0.2">
      <c r="A3" s="5" t="s">
        <v>6</v>
      </c>
      <c r="B3" s="7" t="s">
        <v>7</v>
      </c>
      <c r="C3" s="8">
        <v>0</v>
      </c>
      <c r="D3" s="8">
        <v>2423.13</v>
      </c>
      <c r="E3" s="8">
        <f t="shared" ref="E3:E8" si="0">SUM(H3*0.05)</f>
        <v>187.5</v>
      </c>
      <c r="F3" s="8">
        <v>150</v>
      </c>
      <c r="G3" s="5" t="s">
        <v>8</v>
      </c>
      <c r="H3" s="8">
        <v>3750</v>
      </c>
      <c r="I3" s="9">
        <v>372339</v>
      </c>
      <c r="J3" s="7" t="s">
        <v>9</v>
      </c>
      <c r="K3" s="8">
        <f t="shared" ref="K3:K8" si="1">SUM(I3*0.02)</f>
        <v>7446.78</v>
      </c>
      <c r="L3" s="8">
        <f>SUM(H3+K3)*0.1</f>
        <v>1119.6779999999999</v>
      </c>
      <c r="M3" s="8">
        <f t="shared" ref="M3:M8" si="2">SUM(H3+K3+L3)</f>
        <v>12316.457999999999</v>
      </c>
      <c r="N3" s="17">
        <f t="shared" ref="N3:N8" si="3">M3/2</f>
        <v>6158.2289999999994</v>
      </c>
      <c r="O3" s="17">
        <f t="shared" ref="O3:O8" si="4">SUM(C3+E3+F3)</f>
        <v>337.5</v>
      </c>
      <c r="P3" s="17">
        <f t="shared" ref="P3:P8" si="5">N3+O3</f>
        <v>6495.7289999999994</v>
      </c>
    </row>
    <row r="4" spans="1:16" ht="15.75" customHeight="1" x14ac:dyDescent="0.2">
      <c r="A4" s="5" t="s">
        <v>10</v>
      </c>
      <c r="B4" s="7" t="s">
        <v>11</v>
      </c>
      <c r="C4" s="8">
        <v>0</v>
      </c>
      <c r="D4" s="8">
        <v>1672.25</v>
      </c>
      <c r="E4" s="8">
        <f t="shared" si="0"/>
        <v>187.5</v>
      </c>
      <c r="F4" s="8">
        <v>150</v>
      </c>
      <c r="G4" s="5" t="s">
        <v>8</v>
      </c>
      <c r="H4" s="8">
        <v>3750</v>
      </c>
      <c r="I4" s="9">
        <v>800000</v>
      </c>
      <c r="J4" s="7" t="s">
        <v>12</v>
      </c>
      <c r="K4" s="8">
        <f t="shared" si="1"/>
        <v>16000</v>
      </c>
      <c r="L4" s="8">
        <f t="shared" ref="L3:L8" si="6">SUM(H4+K4)*0.1</f>
        <v>1975</v>
      </c>
      <c r="M4" s="8">
        <f t="shared" si="2"/>
        <v>21725</v>
      </c>
      <c r="N4" s="17">
        <f t="shared" si="3"/>
        <v>10862.5</v>
      </c>
      <c r="O4" s="17">
        <f t="shared" si="4"/>
        <v>337.5</v>
      </c>
      <c r="P4" s="17">
        <f t="shared" si="5"/>
        <v>11200</v>
      </c>
    </row>
    <row r="5" spans="1:16" ht="15.75" customHeight="1" x14ac:dyDescent="0.2">
      <c r="A5" s="5" t="s">
        <v>13</v>
      </c>
      <c r="B5" s="7" t="s">
        <v>14</v>
      </c>
      <c r="C5" s="8">
        <f>SUM(750-D5)</f>
        <v>405.15</v>
      </c>
      <c r="D5" s="8">
        <v>344.85</v>
      </c>
      <c r="E5" s="8">
        <f t="shared" si="0"/>
        <v>187.5</v>
      </c>
      <c r="F5" s="8">
        <v>150</v>
      </c>
      <c r="G5" s="5" t="s">
        <v>8</v>
      </c>
      <c r="H5" s="8">
        <v>3750</v>
      </c>
      <c r="I5" s="9">
        <v>600000</v>
      </c>
      <c r="J5" s="7" t="s">
        <v>15</v>
      </c>
      <c r="K5" s="8">
        <f t="shared" si="1"/>
        <v>12000</v>
      </c>
      <c r="L5" s="8">
        <f t="shared" si="6"/>
        <v>1575</v>
      </c>
      <c r="M5" s="8">
        <f t="shared" si="2"/>
        <v>17325</v>
      </c>
      <c r="N5" s="17">
        <f t="shared" si="3"/>
        <v>8662.5</v>
      </c>
      <c r="O5" s="17">
        <f t="shared" si="4"/>
        <v>742.65</v>
      </c>
      <c r="P5" s="17">
        <f t="shared" si="5"/>
        <v>9405.15</v>
      </c>
    </row>
    <row r="6" spans="1:16" s="12" customFormat="1" ht="15.75" customHeight="1" x14ac:dyDescent="0.2">
      <c r="A6" s="10" t="s">
        <v>16</v>
      </c>
      <c r="B6" s="10" t="s">
        <v>24</v>
      </c>
      <c r="C6" s="11">
        <v>0</v>
      </c>
      <c r="D6" s="11">
        <v>847.8</v>
      </c>
      <c r="E6" s="11">
        <f t="shared" si="0"/>
        <v>187.5</v>
      </c>
      <c r="F6" s="11">
        <v>150</v>
      </c>
      <c r="G6" s="10" t="s">
        <v>8</v>
      </c>
      <c r="H6" s="11">
        <v>3750</v>
      </c>
      <c r="I6" s="15">
        <v>601867</v>
      </c>
      <c r="J6" s="10" t="s">
        <v>17</v>
      </c>
      <c r="K6" s="11">
        <f t="shared" si="1"/>
        <v>12037.34</v>
      </c>
      <c r="L6" s="11">
        <f t="shared" si="6"/>
        <v>1578.7340000000002</v>
      </c>
      <c r="M6" s="11">
        <f t="shared" si="2"/>
        <v>17366.074000000001</v>
      </c>
      <c r="N6" s="18">
        <f t="shared" si="3"/>
        <v>8683.0370000000003</v>
      </c>
      <c r="O6" s="18">
        <f t="shared" si="4"/>
        <v>337.5</v>
      </c>
      <c r="P6" s="18">
        <f t="shared" si="5"/>
        <v>9020.5370000000003</v>
      </c>
    </row>
    <row r="7" spans="1:16" ht="15.75" customHeight="1" x14ac:dyDescent="0.2">
      <c r="A7" s="5" t="s">
        <v>18</v>
      </c>
      <c r="B7" s="5" t="s">
        <v>19</v>
      </c>
      <c r="C7" s="8">
        <v>0</v>
      </c>
      <c r="D7" s="8">
        <v>2149.98</v>
      </c>
      <c r="E7" s="8">
        <f t="shared" si="0"/>
        <v>187.5</v>
      </c>
      <c r="F7" s="8">
        <v>150</v>
      </c>
      <c r="G7" s="5" t="s">
        <v>8</v>
      </c>
      <c r="H7" s="8">
        <v>3750</v>
      </c>
      <c r="I7" s="13">
        <v>667215</v>
      </c>
      <c r="J7" s="7" t="s">
        <v>20</v>
      </c>
      <c r="K7" s="8">
        <f t="shared" si="1"/>
        <v>13344.300000000001</v>
      </c>
      <c r="L7" s="8">
        <f t="shared" si="6"/>
        <v>1709.4300000000003</v>
      </c>
      <c r="M7" s="8">
        <f t="shared" si="2"/>
        <v>18803.730000000003</v>
      </c>
      <c r="N7" s="17">
        <f t="shared" si="3"/>
        <v>9401.8650000000016</v>
      </c>
      <c r="O7" s="17">
        <f t="shared" si="4"/>
        <v>337.5</v>
      </c>
      <c r="P7" s="17">
        <f t="shared" si="5"/>
        <v>9739.3650000000016</v>
      </c>
    </row>
    <row r="8" spans="1:16" ht="15.75" customHeight="1" x14ac:dyDescent="0.2">
      <c r="A8" s="5" t="s">
        <v>21</v>
      </c>
      <c r="B8" s="7" t="s">
        <v>22</v>
      </c>
      <c r="C8" s="8">
        <v>0</v>
      </c>
      <c r="D8" s="8">
        <v>3935.5</v>
      </c>
      <c r="E8" s="8">
        <f t="shared" si="0"/>
        <v>187.5</v>
      </c>
      <c r="F8" s="8">
        <v>150</v>
      </c>
      <c r="G8" s="5" t="s">
        <v>8</v>
      </c>
      <c r="H8" s="8">
        <v>3750</v>
      </c>
      <c r="I8" s="9">
        <v>109721</v>
      </c>
      <c r="J8" s="7" t="s">
        <v>23</v>
      </c>
      <c r="K8" s="8">
        <f t="shared" si="1"/>
        <v>2194.42</v>
      </c>
      <c r="L8" s="8">
        <f t="shared" si="6"/>
        <v>594.44200000000001</v>
      </c>
      <c r="M8" s="8">
        <f t="shared" si="2"/>
        <v>6538.8620000000001</v>
      </c>
      <c r="N8" s="17">
        <f t="shared" si="3"/>
        <v>3269.431</v>
      </c>
      <c r="O8" s="17">
        <f t="shared" si="4"/>
        <v>337.5</v>
      </c>
      <c r="P8" s="17">
        <f t="shared" si="5"/>
        <v>3606.931</v>
      </c>
    </row>
    <row r="9" spans="1:16" ht="15.75" customHeight="1" x14ac:dyDescent="0.2"/>
    <row r="10" spans="1:16" ht="15.75" customHeight="1" x14ac:dyDescent="0.2"/>
    <row r="11" spans="1:16" ht="16" x14ac:dyDescent="0.2"/>
    <row r="12" spans="1:16" ht="15.75" customHeight="1" x14ac:dyDescent="0.2"/>
    <row r="13" spans="1:16" ht="15.75" customHeight="1" x14ac:dyDescent="0.2"/>
    <row r="14" spans="1:16" ht="15.75" customHeight="1" x14ac:dyDescent="0.2"/>
    <row r="15" spans="1:16" ht="15.75" customHeight="1" x14ac:dyDescent="0.2"/>
    <row r="16" spans="1:1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pageMargins left="0.5" right="0.5" top="0.75" bottom="0.75" header="0.5" footer="0"/>
  <pageSetup scale="47" orientation="landscape"/>
  <headerFooter>
    <oddHeader>&amp;A</oddHeader>
    <oddFooter>&amp;L&amp;B Confidential&amp;B&amp;C&amp;D&amp;RPage &amp;P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SCELC CSU Shared Print Pricing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Patrick A Newell</cp:lastModifiedBy>
  <cp:lastPrinted>2018-11-05T20:53:40Z</cp:lastPrinted>
  <dcterms:created xsi:type="dcterms:W3CDTF">2018-11-05T20:35:51Z</dcterms:created>
  <dcterms:modified xsi:type="dcterms:W3CDTF">2018-11-05T20:54:53Z</dcterms:modified>
</cp:coreProperties>
</file>