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wschwab\Documents\UX Study\"/>
    </mc:Choice>
  </mc:AlternateContent>
  <bookViews>
    <workbookView xWindow="0" yWindow="0" windowWidth="18696" windowHeight="8520" activeTab="9"/>
  </bookViews>
  <sheets>
    <sheet name="Q1" sheetId="3" r:id="rId1"/>
    <sheet name="Q2" sheetId="4" r:id="rId2"/>
    <sheet name="Q3" sheetId="5" r:id="rId3"/>
    <sheet name="Q4" sheetId="6" r:id="rId4"/>
    <sheet name="Q5" sheetId="7" r:id="rId5"/>
    <sheet name="Q6" sheetId="8" r:id="rId6"/>
    <sheet name="Q7" sheetId="9" r:id="rId7"/>
    <sheet name="Q8" sheetId="10" r:id="rId8"/>
    <sheet name="Q9" sheetId="11" r:id="rId9"/>
    <sheet name="Q10" sheetId="12" r:id="rId10"/>
    <sheet name="Data" sheetId="1" r:id="rId1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2" l="1"/>
  <c r="D8" i="12"/>
  <c r="J5" i="12"/>
  <c r="D5" i="12"/>
  <c r="J8" i="11"/>
  <c r="D8" i="11"/>
  <c r="J5" i="11"/>
  <c r="D5" i="11"/>
  <c r="J8" i="10"/>
  <c r="D8" i="10"/>
  <c r="J5" i="10"/>
  <c r="D5" i="10"/>
  <c r="D5" i="9"/>
  <c r="J8" i="8"/>
  <c r="D8" i="8"/>
  <c r="J5" i="8"/>
  <c r="D5" i="8"/>
  <c r="J8" i="7"/>
  <c r="D8" i="7"/>
  <c r="J5" i="7"/>
  <c r="D5" i="7"/>
  <c r="J8" i="6"/>
  <c r="D8" i="6"/>
  <c r="J5" i="6"/>
  <c r="D5" i="6"/>
  <c r="J8" i="5"/>
  <c r="D8" i="5"/>
  <c r="J5" i="5"/>
  <c r="D5" i="5"/>
  <c r="J8" i="4"/>
  <c r="D8" i="4"/>
  <c r="J5" i="4"/>
  <c r="D5" i="4"/>
  <c r="J8" i="3"/>
  <c r="D8" i="3"/>
  <c r="J5" i="3"/>
  <c r="D5" i="3"/>
  <c r="D4" i="3"/>
  <c r="J7" i="12"/>
  <c r="D7" i="12"/>
  <c r="J4" i="12"/>
  <c r="D4" i="12"/>
  <c r="J7" i="11"/>
  <c r="D7" i="11"/>
  <c r="J4" i="11"/>
  <c r="D4" i="11"/>
  <c r="J7" i="10"/>
  <c r="D7" i="10"/>
  <c r="J4" i="10"/>
  <c r="D4" i="10"/>
  <c r="J8" i="9"/>
  <c r="J7" i="9"/>
  <c r="D8" i="9"/>
  <c r="D7" i="9"/>
  <c r="J5" i="9"/>
  <c r="J4" i="9"/>
  <c r="D4" i="9"/>
  <c r="J7" i="8"/>
  <c r="D7" i="8"/>
  <c r="J4" i="8"/>
  <c r="D4" i="8"/>
  <c r="J7" i="7"/>
  <c r="D7" i="7"/>
  <c r="J4" i="7"/>
  <c r="D4" i="7"/>
  <c r="J7" i="6"/>
  <c r="D7" i="6"/>
  <c r="J4" i="6"/>
  <c r="D4" i="6"/>
  <c r="J7" i="5"/>
  <c r="D7" i="5"/>
  <c r="D4" i="5"/>
  <c r="J4" i="5"/>
  <c r="J7" i="4"/>
  <c r="D7" i="4"/>
  <c r="J4" i="4"/>
  <c r="D4" i="4"/>
  <c r="J7" i="3"/>
  <c r="D7" i="3"/>
  <c r="J4" i="3"/>
</calcChain>
</file>

<file path=xl/sharedStrings.xml><?xml version="1.0" encoding="utf-8"?>
<sst xmlns="http://schemas.openxmlformats.org/spreadsheetml/2006/main" count="484" uniqueCount="60">
  <si>
    <t>Q1</t>
  </si>
  <si>
    <t>Time</t>
  </si>
  <si>
    <t>Code</t>
  </si>
  <si>
    <t>Subject</t>
  </si>
  <si>
    <t># URLs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</si>
  <si>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</si>
  <si>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</si>
  <si>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</si>
  <si>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</si>
  <si>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</si>
  <si>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</si>
  <si>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</si>
  <si>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</si>
  <si>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</si>
  <si>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B</t>
  </si>
  <si>
    <t>D</t>
  </si>
  <si>
    <t>Median time (all)</t>
  </si>
  <si>
    <t>Average time (completed)</t>
  </si>
  <si>
    <t>Median time (completed)</t>
  </si>
  <si>
    <t>URLS average (all)</t>
  </si>
  <si>
    <t>URLs mode (all)</t>
  </si>
  <si>
    <t>URLs average (completed)</t>
  </si>
  <si>
    <t>URLS mode (completed)</t>
  </si>
  <si>
    <t>A</t>
  </si>
  <si>
    <t>Book on Capital Punishment</t>
  </si>
  <si>
    <t>Article on Swine Flu</t>
  </si>
  <si>
    <t>Does Library have this journal</t>
  </si>
  <si>
    <t>News article on Gun Control</t>
  </si>
  <si>
    <t>Does Library have A Short History…</t>
  </si>
  <si>
    <t>Reserve: Prof Wasinger</t>
  </si>
  <si>
    <t>Where can you find help</t>
  </si>
  <si>
    <t>How long undergrads check out</t>
  </si>
  <si>
    <t>Dorothy M Hill Collection</t>
  </si>
  <si>
    <t>Find History Resources</t>
  </si>
  <si>
    <t>Question 1: Using the Library web site, find one book on capital punishment.</t>
  </si>
  <si>
    <t>Follow-up: Tell me the title and where you would find it in the library.</t>
  </si>
  <si>
    <t>Notes:</t>
  </si>
  <si>
    <t>Codes (Outcomes)</t>
  </si>
  <si>
    <t>Average Time (all)</t>
  </si>
  <si>
    <t>B means subject completed task correctly and acknowledges they completed.</t>
  </si>
  <si>
    <t>A means subject completed the task, but didn't acknowledge or realize they had completed.</t>
  </si>
  <si>
    <t>Codes:</t>
  </si>
  <si>
    <t>Question 2: Using the library website, find one journal article on swine flu.</t>
  </si>
  <si>
    <t>Follow-up: (a) Tell me the article title and journal title. (b) Show me how to get the full text.</t>
  </si>
  <si>
    <r>
      <t xml:space="preserve">Question 3: Using the library web site, show me if the library has the journal </t>
    </r>
    <r>
      <rPr>
        <i/>
        <sz val="18"/>
        <color theme="3"/>
        <rFont val="Calibri Light"/>
        <family val="2"/>
        <scheme val="major"/>
      </rPr>
      <t>Early Education and Development.</t>
    </r>
  </si>
  <si>
    <t>Follow-up: Yes or no?</t>
  </si>
  <si>
    <t>D means subject did not complete the task, or completed with the wrong information.</t>
  </si>
  <si>
    <t>Question 4: Using the library web site, show me how to find one newspaper article on gun control.</t>
  </si>
  <si>
    <t>Follow-up: Tell me the article and newspaper name.</t>
  </si>
  <si>
    <r>
      <t xml:space="preserve">Question 5:Using the library website, show me whether or not the library has the book </t>
    </r>
    <r>
      <rPr>
        <u/>
        <sz val="18"/>
        <color theme="3"/>
        <rFont val="Calibri Light"/>
        <family val="2"/>
        <scheme val="major"/>
      </rPr>
      <t>A Short History of Virginia City</t>
    </r>
  </si>
  <si>
    <t>Follow-up: Show me how you can borrow it from another library using this library's web site.</t>
  </si>
  <si>
    <t>Question 6: Using the library website, show me if Professor Wasinger has any books on reserve.</t>
  </si>
  <si>
    <t>Follow-up: Yes or No?</t>
  </si>
  <si>
    <t>Question 7: Show me where on the web site you can find help using the library.</t>
  </si>
  <si>
    <t>students can check out books from the library</t>
  </si>
  <si>
    <t>Question 8: Show me where on the web site you can find the policy on how long undergraduate…</t>
  </si>
  <si>
    <t>Question 9: Where on the website can you find more information about this special collection?</t>
  </si>
  <si>
    <t>Preamble: The library has a special collection called the Dorothy M. Hill Collection that documents the culture, language and life of Native Americans of Northeastern California.</t>
  </si>
  <si>
    <t>Question 10: Show me how to find the page with History resources.</t>
  </si>
  <si>
    <t>Preamble: The library has a page with resources organized by subject.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</si>
</sst>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8"/>
      <color theme="3"/>
      <name val="Calibri Light"/>
      <family val="2"/>
      <scheme val="major"/>
    </font>
    <font>
      <u/>
      <sz val="18"/>
      <color theme="3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0" fontId="2" fillId="0" borderId="2" xfId="2" applyAlignment="1">
      <alignment horizontal="center"/>
    </xf>
    <xf numFmtId="0" fontId="1" fillId="0" borderId="1" xfId="1" applyAlignment="1">
      <alignment horizontal="center"/>
    </xf>
    <xf numFmtId="0" fontId="1" fillId="0" borderId="1" xfId="1"/>
    <xf numFmtId="0" fontId="2" fillId="0" borderId="1" xfId="1" applyFont="1" applyAlignment="1">
      <alignment horizontal="left"/>
    </xf>
    <xf numFmtId="0" fontId="2" fillId="0" borderId="2" xfId="2"/>
    <xf numFmtId="0" fontId="3" fillId="0" borderId="0" xfId="3"/>
    <xf numFmtId="20" fontId="0" fillId="0" borderId="0" xfId="0" applyNumberFormat="1"/>
    <xf numFmtId="2" fontId="0" fillId="0" borderId="0" xfId="0" applyNumberFormat="1"/>
    <xf numFmtId="2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</cellXfs>
  <cellStyles count="4">
    <cellStyle name="Heading 2" xfId="1" builtinId="17"/>
    <cellStyle name="Heading 3" xfId="2" builtinId="18"/>
    <cellStyle name="Normal" xfId="0" builtinId="0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36-41F3-BA71-4B3DBFF83221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36-41F3-BA71-4B3DBFF832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'Q1'!$A$12:$A$14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D</c:v>
                </c:pt>
              </c:strCache>
            </c:strRef>
          </c:cat>
          <c:val>
            <c:numRef>
              <c:f>'Q1'!$B$12:$B$14</c:f>
              <c:numCache>
                <c:formatCode>General</c:formatCode>
                <c:ptCount val="3"/>
                <c:pt idx="0">
                  <c:v>1</c:v>
                </c:pt>
                <c:pt idx="1">
                  <c:v>16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36-41F3-BA71-4B3DBFF83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AD-45CF-B5A9-B56E5C9899D1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AD-45CF-B5A9-B56E5C9899D1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AD-45CF-B5A9-B56E5C9899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'Q10'!$A$12:$A$14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D</c:v>
                </c:pt>
              </c:strCache>
            </c:strRef>
          </c:cat>
          <c:val>
            <c:numRef>
              <c:f>'Q10'!$B$12:$B$14</c:f>
              <c:numCache>
                <c:formatCode>General</c:formatCode>
                <c:ptCount val="3"/>
                <c:pt idx="0">
                  <c:v>0</c:v>
                </c:pt>
                <c:pt idx="1">
                  <c:v>20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AD-45CF-B5A9-B56E5C989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1A-4CF8-B492-3DB4E190CFF6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1A-4CF8-B492-3DB4E190CFF6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1A-4CF8-B492-3DB4E190CF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'Q2'!$A$12:$A$14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D</c:v>
                </c:pt>
              </c:strCache>
            </c:strRef>
          </c:cat>
          <c:val>
            <c:numRef>
              <c:f>'Q2'!$B$12:$B$14</c:f>
              <c:numCache>
                <c:formatCode>General</c:formatCode>
                <c:ptCount val="3"/>
                <c:pt idx="0">
                  <c:v>1</c:v>
                </c:pt>
                <c:pt idx="1">
                  <c:v>16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1A-4CF8-B492-3DB4E190C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9E-4E0B-92E1-718F84B8B27B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9E-4E0B-92E1-718F84B8B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'Q3'!$A$12:$A$14</c15:sqref>
                  </c15:fullRef>
                </c:ext>
              </c:extLst>
              <c:f>'Q3'!$A$13:$A$14</c:f>
              <c:strCache>
                <c:ptCount val="2"/>
                <c:pt idx="0">
                  <c:v>B</c:v>
                </c:pt>
                <c:pt idx="1">
                  <c:v>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'Q3'!$B$12:$B$14</c15:sqref>
                  </c15:fullRef>
                </c:ext>
              </c:extLst>
              <c:f>'Q3'!$B$13:$B$14</c:f>
              <c:numCache>
                <c:formatCode>General</c:formatCode>
                <c:ptCount val="2"/>
                <c:pt idx="0">
                  <c:v>20</c:v>
                </c:pt>
                <c:pt idx="1">
                  <c:v>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'Q3'!$B$12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889E-4E0B-92E1-718F84B8B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F31-49C6-AA14-8E0E3248B4F8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F31-49C6-AA14-8E0E3248B4F8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F31-49C6-AA14-8E0E3248B4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'Q4'!$A$12:$A$14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D</c:v>
                </c:pt>
              </c:strCache>
            </c:strRef>
          </c:cat>
          <c:val>
            <c:numRef>
              <c:f>'Q4'!$B$12:$B$14</c:f>
              <c:numCache>
                <c:formatCode>General</c:formatCode>
                <c:ptCount val="3"/>
                <c:pt idx="0">
                  <c:v>1</c:v>
                </c:pt>
                <c:pt idx="1">
                  <c:v>16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31-49C6-AA14-8E0E3248B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606-4E7A-ADC9-8C4F71697D24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06-4E7A-ADC9-8C4F71697D24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606-4E7A-ADC9-8C4F71697D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'Q5'!$A$12:$A$14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D</c:v>
                </c:pt>
              </c:strCache>
            </c:strRef>
          </c:cat>
          <c:val>
            <c:numRef>
              <c:f>'Q5'!$B$12:$B$14</c:f>
              <c:numCache>
                <c:formatCode>General</c:formatCode>
                <c:ptCount val="3"/>
                <c:pt idx="0">
                  <c:v>0</c:v>
                </c:pt>
                <c:pt idx="1">
                  <c:v>8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06-4E7A-ADC9-8C4F71697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BFB-43C0-81C1-8791F30389B2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FB-43C0-81C1-8791F3038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'Q6'!$A$12:$A$14</c15:sqref>
                  </c15:fullRef>
                </c:ext>
              </c:extLst>
              <c:f>'Q6'!$A$13:$A$14</c:f>
              <c:strCache>
                <c:ptCount val="2"/>
                <c:pt idx="0">
                  <c:v>B</c:v>
                </c:pt>
                <c:pt idx="1">
                  <c:v>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'Q6'!$B$12:$B$14</c15:sqref>
                  </c15:fullRef>
                </c:ext>
              </c:extLst>
              <c:f>'Q6'!$B$13:$B$14</c:f>
              <c:numCache>
                <c:formatCode>General</c:formatCode>
                <c:ptCount val="2"/>
                <c:pt idx="0">
                  <c:v>13</c:v>
                </c:pt>
                <c:pt idx="1">
                  <c:v>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'Q6'!$B$12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1BFB-43C0-81C1-8791F3038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B9-4D32-BB09-DC6AD08324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'Q7'!$A$12:$A$14</c15:sqref>
                  </c15:fullRef>
                </c:ext>
              </c:extLst>
              <c:f>'Q7'!$A$13</c:f>
              <c:strCache>
                <c:ptCount val="1"/>
                <c:pt idx="0">
                  <c:v>B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'Q7'!$B$12:$B$14</c15:sqref>
                  </c15:fullRef>
                </c:ext>
              </c:extLst>
              <c:f>'Q7'!$B$13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'Q7'!$B$12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'Q7'!$B$14</c15:sqref>
                  <c15:spPr xmlns:c15="http://schemas.microsoft.com/office/drawing/2012/chart"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29B9-4D32-BB09-DC6AD0832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2F-48CD-A905-06C089F1ED3E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2F-48CD-A905-06C089F1ED3E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2F-48CD-A905-06C089F1ED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'Q8'!$A$12:$A$14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D</c:v>
                </c:pt>
              </c:strCache>
            </c:strRef>
          </c:cat>
          <c:val>
            <c:numRef>
              <c:f>'Q8'!$B$12:$B$14</c:f>
              <c:numCache>
                <c:formatCode>General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2F-48CD-A905-06C089F1E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Outcomes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DD-4749-BC49-0C78171A1425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DD-4749-BC49-0C78171A14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'Q9'!$A$12:$A$14</c15:sqref>
                  </c15:fullRef>
                </c:ext>
              </c:extLst>
              <c:f>'Q9'!$A$13:$A$14</c:f>
              <c:strCache>
                <c:ptCount val="2"/>
                <c:pt idx="0">
                  <c:v>B</c:v>
                </c:pt>
                <c:pt idx="1">
                  <c:v>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'Q9'!$B$12:$B$14</c15:sqref>
                  </c15:fullRef>
                </c:ext>
              </c:extLst>
              <c:f>'Q9'!$B$13:$B$14</c:f>
              <c:numCache>
                <c:formatCode>General</c:formatCode>
                <c:ptCount val="2"/>
                <c:pt idx="0">
                  <c:v>15</c:v>
                </c:pt>
                <c:pt idx="1">
                  <c:v>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'Q9'!$B$12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4-7DDD-4749-BC49-0C78171A1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9</xdr:row>
      <xdr:rowOff>0</xdr:rowOff>
    </xdr:from>
    <xdr:to>
      <xdr:col>8</xdr:col>
      <xdr:colOff>590550</xdr:colOff>
      <xdr:row>21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L8" sqref="L8"/>
    </sheetView>
  </sheetViews>
  <sheetFormatPr defaultRowHeight="14.4" x14ac:dyDescent="0.3"/>
  <sheetData>
    <row r="1" spans="1:10" s="8" customFormat="1" ht="18.75" customHeight="1" x14ac:dyDescent="0.45">
      <c r="A1" s="8" t="s">
        <v>34</v>
      </c>
    </row>
    <row r="2" spans="1:10" s="7" customFormat="1" ht="15" thickBot="1" x14ac:dyDescent="0.35">
      <c r="A2" s="7" t="s">
        <v>35</v>
      </c>
    </row>
    <row r="4" spans="1:10" x14ac:dyDescent="0.3">
      <c r="A4" t="s">
        <v>38</v>
      </c>
      <c r="D4" s="9">
        <f>AVERAGE(Data!B3:B26)</f>
        <v>6.0011574074074071E-2</v>
      </c>
      <c r="G4" t="s">
        <v>16</v>
      </c>
      <c r="J4" s="9">
        <f>MEDIAN(Data!B3:B26)</f>
        <v>0.05</v>
      </c>
    </row>
    <row r="5" spans="1:10" x14ac:dyDescent="0.3">
      <c r="A5" t="s">
        <v>17</v>
      </c>
      <c r="D5" s="9">
        <f>AVERAGE(Data!B4:B9,Data!B12:B13,Data!B15:B18,Data!B20:B21,Data!B23,Data!B25:B26)</f>
        <v>4.9387254901960775E-2</v>
      </c>
      <c r="G5" t="s">
        <v>18</v>
      </c>
      <c r="J5" s="9">
        <f>MEDIAN(Data!B4:B9,Data!B12:B13,Data!B15:B18,Data!B20:B21,Data!B23,Data!B25:B26)</f>
        <v>4.0972222222222222E-2</v>
      </c>
    </row>
    <row r="7" spans="1:10" x14ac:dyDescent="0.3">
      <c r="A7" t="s">
        <v>19</v>
      </c>
      <c r="D7" s="10">
        <f>AVERAGE(Data!D3:D26)</f>
        <v>3.2083333333333335</v>
      </c>
      <c r="G7" t="s">
        <v>20</v>
      </c>
      <c r="J7">
        <f>MODE(Data!D3:D26)</f>
        <v>2</v>
      </c>
    </row>
    <row r="8" spans="1:10" x14ac:dyDescent="0.3">
      <c r="A8" t="s">
        <v>21</v>
      </c>
      <c r="D8" s="10">
        <f>AVERAGE(Data!D4:D9,Data!D12:D13,Data!D15:D18,Data!D20:D21,Data!D23,Data!D25:D26)</f>
        <v>2.4705882352941178</v>
      </c>
      <c r="G8" t="s">
        <v>22</v>
      </c>
      <c r="J8">
        <f>MODE(Data!D4:D9,Data!D12:D13,Data!D15:D18,Data!D20:D21,Data!D23,Data!D25:D26)</f>
        <v>1</v>
      </c>
    </row>
    <row r="11" spans="1:10" x14ac:dyDescent="0.3">
      <c r="A11" t="s">
        <v>37</v>
      </c>
    </row>
    <row r="12" spans="1:10" x14ac:dyDescent="0.3">
      <c r="A12" t="s">
        <v>23</v>
      </c>
      <c r="B12">
        <v>1</v>
      </c>
    </row>
    <row r="13" spans="1:10" x14ac:dyDescent="0.3">
      <c r="A13" t="s">
        <v>14</v>
      </c>
      <c r="B13">
        <v>16</v>
      </c>
    </row>
    <row r="14" spans="1:10" x14ac:dyDescent="0.3">
      <c r="A14" t="s">
        <v>15</v>
      </c>
      <c r="B14">
        <v>7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L15" sqref="L15"/>
    </sheetView>
  </sheetViews>
  <sheetFormatPr defaultRowHeight="14.4" x14ac:dyDescent="0.3"/>
  <sheetData>
    <row r="1" spans="1:10" s="8" customFormat="1" ht="18.75" customHeight="1" x14ac:dyDescent="0.45">
      <c r="A1" s="8" t="s">
        <v>58</v>
      </c>
    </row>
    <row r="2" spans="1:10" s="7" customFormat="1" ht="15" thickBot="1" x14ac:dyDescent="0.35">
      <c r="A2" s="7" t="s">
        <v>59</v>
      </c>
    </row>
    <row r="4" spans="1:10" x14ac:dyDescent="0.3">
      <c r="A4" t="s">
        <v>38</v>
      </c>
      <c r="D4" s="9">
        <f>AVERAGE(Data!V31:V54)</f>
        <v>3.1672705314009668E-2</v>
      </c>
      <c r="G4" t="s">
        <v>16</v>
      </c>
      <c r="J4" s="9">
        <f>MEDIAN(Data!V31:V54)</f>
        <v>1.6666666666666666E-2</v>
      </c>
    </row>
    <row r="5" spans="1:10" x14ac:dyDescent="0.3">
      <c r="A5" t="s">
        <v>17</v>
      </c>
      <c r="D5" s="9">
        <f>AVERAGE(Data!V31:V37,Data!V39,Data!V41:V45,Data!V47:V49,Data!V51:V54)</f>
        <v>2.538194444444445E-2</v>
      </c>
      <c r="G5" t="s">
        <v>18</v>
      </c>
      <c r="J5" s="9">
        <f>MEDIAN(Data!V31:V37,Data!V39,Data!V41:V45,Data!V47:V49,Data!V51:V54)</f>
        <v>1.5972222222222224E-2</v>
      </c>
    </row>
    <row r="7" spans="1:10" x14ac:dyDescent="0.3">
      <c r="A7" t="s">
        <v>19</v>
      </c>
      <c r="D7" s="10">
        <f>AVERAGE(Data!X31:X54)</f>
        <v>2.1739130434782608</v>
      </c>
      <c r="G7" t="s">
        <v>20</v>
      </c>
      <c r="J7">
        <f>MODE(Data!X31:X54)</f>
        <v>1</v>
      </c>
    </row>
    <row r="8" spans="1:10" x14ac:dyDescent="0.3">
      <c r="A8" t="s">
        <v>21</v>
      </c>
      <c r="D8" s="10">
        <f>AVERAGE(Data!X31:X37,Data!X39,Data!X41:X45,Data!X47:X49,Data!X51:X54)</f>
        <v>1.95</v>
      </c>
      <c r="G8" t="s">
        <v>22</v>
      </c>
      <c r="J8">
        <f>MODE(Data!X31:X37,Data!X39,Data!X41:X45,Data!X47:X49,Data!X51:X54)</f>
        <v>1</v>
      </c>
    </row>
    <row r="11" spans="1:10" x14ac:dyDescent="0.3">
      <c r="A11" t="s">
        <v>37</v>
      </c>
    </row>
    <row r="12" spans="1:10" x14ac:dyDescent="0.3">
      <c r="A12" t="s">
        <v>23</v>
      </c>
      <c r="B12">
        <v>0</v>
      </c>
    </row>
    <row r="13" spans="1:10" x14ac:dyDescent="0.3">
      <c r="A13" t="s">
        <v>14</v>
      </c>
      <c r="B13">
        <v>20</v>
      </c>
    </row>
    <row r="14" spans="1:10" x14ac:dyDescent="0.3">
      <c r="A14" t="s">
        <v>15</v>
      </c>
      <c r="B14">
        <v>3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topLeftCell="B25" workbookViewId="0">
      <selection activeCell="M24" sqref="M24"/>
    </sheetView>
  </sheetViews>
  <sheetFormatPr defaultRowHeight="14.4" x14ac:dyDescent="0.3"/>
  <cols>
    <col min="1" max="4" width="9.109375" style="1"/>
    <col min="5" max="5" width="4.6640625" style="1" customWidth="1"/>
    <col min="6" max="9" width="9.109375" style="1"/>
    <col min="10" max="10" width="3.6640625" style="1" customWidth="1"/>
    <col min="11" max="14" width="9.109375" style="1"/>
    <col min="15" max="15" width="4.33203125" style="1" customWidth="1"/>
    <col min="16" max="19" width="9.109375" style="1"/>
    <col min="20" max="20" width="3.109375" style="1" customWidth="1"/>
    <col min="21" max="24" width="9.109375" style="1"/>
  </cols>
  <sheetData>
    <row r="1" spans="1:24" s="5" customFormat="1" ht="18" thickBot="1" x14ac:dyDescent="0.4">
      <c r="A1" s="4" t="s">
        <v>0</v>
      </c>
      <c r="B1" s="6" t="s">
        <v>24</v>
      </c>
      <c r="C1" s="4"/>
      <c r="D1" s="4"/>
      <c r="E1" s="4"/>
      <c r="F1" s="4" t="s">
        <v>5</v>
      </c>
      <c r="G1" s="6" t="s">
        <v>25</v>
      </c>
      <c r="H1" s="4"/>
      <c r="I1" s="4"/>
      <c r="J1" s="4"/>
      <c r="K1" s="4" t="s">
        <v>6</v>
      </c>
      <c r="L1" s="6" t="s">
        <v>26</v>
      </c>
      <c r="M1" s="4"/>
      <c r="N1" s="4"/>
      <c r="O1" s="4"/>
      <c r="P1" s="4" t="s">
        <v>7</v>
      </c>
      <c r="Q1" s="6" t="s">
        <v>27</v>
      </c>
      <c r="R1" s="4"/>
      <c r="S1" s="4"/>
      <c r="T1" s="4"/>
      <c r="U1" s="4" t="s">
        <v>8</v>
      </c>
      <c r="V1" s="6" t="s">
        <v>28</v>
      </c>
      <c r="W1" s="4"/>
      <c r="X1" s="4"/>
    </row>
    <row r="2" spans="1:24" ht="15.6" thickTop="1" thickBot="1" x14ac:dyDescent="0.35">
      <c r="A2" s="3" t="s">
        <v>3</v>
      </c>
      <c r="B2" s="3" t="s">
        <v>1</v>
      </c>
      <c r="C2" s="3" t="s">
        <v>2</v>
      </c>
      <c r="D2" s="3" t="s">
        <v>4</v>
      </c>
      <c r="F2" s="3" t="s">
        <v>3</v>
      </c>
      <c r="G2" s="3" t="s">
        <v>1</v>
      </c>
      <c r="H2" s="3" t="s">
        <v>2</v>
      </c>
      <c r="I2" s="3" t="s">
        <v>4</v>
      </c>
      <c r="K2" s="3" t="s">
        <v>3</v>
      </c>
      <c r="L2" s="3" t="s">
        <v>1</v>
      </c>
      <c r="M2" s="3" t="s">
        <v>2</v>
      </c>
      <c r="N2" s="3" t="s">
        <v>4</v>
      </c>
      <c r="P2" s="3" t="s">
        <v>3</v>
      </c>
      <c r="Q2" s="3" t="s">
        <v>1</v>
      </c>
      <c r="R2" s="3" t="s">
        <v>2</v>
      </c>
      <c r="S2" s="3" t="s">
        <v>4</v>
      </c>
      <c r="U2" s="3" t="s">
        <v>3</v>
      </c>
      <c r="V2" s="3" t="s">
        <v>1</v>
      </c>
      <c r="W2" s="3" t="s">
        <v>2</v>
      </c>
      <c r="X2" s="3" t="s">
        <v>4</v>
      </c>
    </row>
    <row r="3" spans="1:24" x14ac:dyDescent="0.3">
      <c r="A3" s="1">
        <v>1</v>
      </c>
      <c r="B3" s="2">
        <v>3.9583333333333331E-2</v>
      </c>
      <c r="C3" s="1" t="s">
        <v>15</v>
      </c>
      <c r="D3" s="1">
        <v>2</v>
      </c>
      <c r="F3" s="1">
        <v>1</v>
      </c>
      <c r="G3" s="2">
        <v>7.9166666666666663E-2</v>
      </c>
      <c r="H3" s="1" t="s">
        <v>14</v>
      </c>
      <c r="I3" s="1">
        <v>4</v>
      </c>
      <c r="K3" s="1">
        <v>1</v>
      </c>
      <c r="L3" s="2">
        <v>2.4999999999999998E-2</v>
      </c>
      <c r="M3" s="1" t="s">
        <v>14</v>
      </c>
      <c r="N3" s="1">
        <v>1</v>
      </c>
      <c r="P3" s="1">
        <v>1</v>
      </c>
      <c r="Q3" s="2">
        <v>3.8194444444444441E-2</v>
      </c>
      <c r="R3" s="1" t="s">
        <v>15</v>
      </c>
      <c r="S3" s="1">
        <v>3</v>
      </c>
      <c r="U3" s="1">
        <v>1</v>
      </c>
      <c r="V3" s="2">
        <v>3.4027777777777775E-2</v>
      </c>
      <c r="W3" s="1" t="s">
        <v>15</v>
      </c>
      <c r="X3" s="1">
        <v>1</v>
      </c>
    </row>
    <row r="4" spans="1:24" x14ac:dyDescent="0.3">
      <c r="A4" s="1">
        <v>2</v>
      </c>
      <c r="B4" s="2">
        <v>3.125E-2</v>
      </c>
      <c r="C4" s="1" t="s">
        <v>14</v>
      </c>
      <c r="D4" s="1">
        <v>1</v>
      </c>
      <c r="F4" s="1">
        <v>2</v>
      </c>
      <c r="G4" s="2">
        <v>6.458333333333334E-2</v>
      </c>
      <c r="H4" s="1" t="s">
        <v>14</v>
      </c>
      <c r="I4" s="1">
        <v>3</v>
      </c>
      <c r="K4" s="1">
        <v>2</v>
      </c>
      <c r="L4" s="2">
        <v>4.7916666666666663E-2</v>
      </c>
      <c r="M4" s="1" t="s">
        <v>14</v>
      </c>
      <c r="N4" s="1">
        <v>3</v>
      </c>
      <c r="P4" s="1">
        <v>2</v>
      </c>
      <c r="Q4" s="2">
        <v>6.25E-2</v>
      </c>
      <c r="R4" s="1" t="s">
        <v>15</v>
      </c>
      <c r="S4" s="1">
        <v>1</v>
      </c>
      <c r="U4" s="1">
        <v>2</v>
      </c>
      <c r="V4" s="2">
        <v>5.2777777777777778E-2</v>
      </c>
      <c r="W4" s="1" t="s">
        <v>15</v>
      </c>
      <c r="X4" s="1">
        <v>3</v>
      </c>
    </row>
    <row r="5" spans="1:24" x14ac:dyDescent="0.3">
      <c r="A5" s="1">
        <v>3</v>
      </c>
      <c r="B5" s="2">
        <v>3.9583333333333331E-2</v>
      </c>
      <c r="C5" s="1" t="s">
        <v>14</v>
      </c>
      <c r="D5" s="1">
        <v>2</v>
      </c>
      <c r="F5" s="1">
        <v>3</v>
      </c>
      <c r="G5" s="2">
        <v>6.5277777777777782E-2</v>
      </c>
      <c r="H5" s="1" t="s">
        <v>14</v>
      </c>
      <c r="I5" s="1">
        <v>4</v>
      </c>
      <c r="K5" s="1">
        <v>3</v>
      </c>
      <c r="L5" s="2">
        <v>0.1388888888888889</v>
      </c>
      <c r="M5" s="1" t="s">
        <v>15</v>
      </c>
      <c r="N5" s="1">
        <v>8</v>
      </c>
      <c r="P5" s="1">
        <v>3</v>
      </c>
      <c r="Q5" s="2">
        <v>3.9583333333333331E-2</v>
      </c>
      <c r="R5" s="1" t="s">
        <v>14</v>
      </c>
      <c r="S5" s="1">
        <v>2</v>
      </c>
      <c r="U5" s="1">
        <v>3</v>
      </c>
      <c r="V5" s="2">
        <v>6.0416666666666667E-2</v>
      </c>
      <c r="W5" s="1" t="s">
        <v>14</v>
      </c>
      <c r="X5" s="1">
        <v>4</v>
      </c>
    </row>
    <row r="6" spans="1:24" x14ac:dyDescent="0.3">
      <c r="A6" s="1">
        <v>4</v>
      </c>
      <c r="B6" s="2">
        <v>7.9166666666666663E-2</v>
      </c>
      <c r="C6" s="1" t="s">
        <v>23</v>
      </c>
      <c r="D6" s="1">
        <v>5</v>
      </c>
      <c r="F6" s="1">
        <v>4</v>
      </c>
      <c r="G6" s="2">
        <v>5.6250000000000001E-2</v>
      </c>
      <c r="H6" s="1" t="s">
        <v>23</v>
      </c>
      <c r="I6" s="1">
        <v>5</v>
      </c>
      <c r="K6" s="1">
        <v>4</v>
      </c>
      <c r="L6" s="2">
        <v>2.013888888888889E-2</v>
      </c>
      <c r="M6" s="1" t="s">
        <v>14</v>
      </c>
      <c r="N6" s="1">
        <v>2</v>
      </c>
      <c r="P6" s="1">
        <v>4</v>
      </c>
      <c r="Q6" s="2">
        <v>5.1388888888888894E-2</v>
      </c>
      <c r="R6" s="1" t="s">
        <v>14</v>
      </c>
      <c r="S6" s="1">
        <v>3</v>
      </c>
      <c r="U6" s="1">
        <v>4</v>
      </c>
      <c r="V6" s="2">
        <v>3.125E-2</v>
      </c>
      <c r="W6" s="1" t="s">
        <v>15</v>
      </c>
      <c r="X6" s="1">
        <v>3</v>
      </c>
    </row>
    <row r="7" spans="1:24" x14ac:dyDescent="0.3">
      <c r="A7" s="1">
        <v>5</v>
      </c>
      <c r="B7" s="2">
        <v>8.1250000000000003E-2</v>
      </c>
      <c r="C7" s="1" t="s">
        <v>14</v>
      </c>
      <c r="D7" s="1">
        <v>4</v>
      </c>
      <c r="F7" s="1">
        <v>5</v>
      </c>
      <c r="G7" s="2">
        <v>4.0972222222222222E-2</v>
      </c>
      <c r="H7" s="1" t="s">
        <v>15</v>
      </c>
      <c r="I7" s="1">
        <v>8</v>
      </c>
      <c r="K7" s="1">
        <v>5</v>
      </c>
      <c r="L7" s="2">
        <v>3.7499999999999999E-2</v>
      </c>
      <c r="M7" s="1" t="s">
        <v>14</v>
      </c>
      <c r="N7" s="1">
        <v>3</v>
      </c>
      <c r="P7" s="1">
        <v>5</v>
      </c>
      <c r="Q7" s="2">
        <v>9.5833333333333326E-2</v>
      </c>
      <c r="R7" s="1" t="s">
        <v>15</v>
      </c>
      <c r="S7" s="1">
        <v>9</v>
      </c>
      <c r="U7" s="1">
        <v>5</v>
      </c>
      <c r="V7" s="2">
        <v>7.5694444444444439E-2</v>
      </c>
      <c r="W7" s="1" t="s">
        <v>15</v>
      </c>
      <c r="X7" s="1">
        <v>4</v>
      </c>
    </row>
    <row r="8" spans="1:24" x14ac:dyDescent="0.3">
      <c r="A8" s="1">
        <v>6</v>
      </c>
      <c r="B8" s="2">
        <v>3.4027777777777775E-2</v>
      </c>
      <c r="C8" s="1" t="s">
        <v>14</v>
      </c>
      <c r="D8" s="1">
        <v>2</v>
      </c>
      <c r="F8" s="1">
        <v>6</v>
      </c>
      <c r="G8" s="2">
        <v>4.3055555555555562E-2</v>
      </c>
      <c r="H8" s="1" t="s">
        <v>15</v>
      </c>
      <c r="I8" s="1">
        <v>3</v>
      </c>
      <c r="K8" s="1">
        <v>6</v>
      </c>
      <c r="L8" s="2">
        <v>2.2222222222222223E-2</v>
      </c>
      <c r="M8" s="1" t="s">
        <v>15</v>
      </c>
      <c r="N8" s="1">
        <v>2</v>
      </c>
      <c r="P8" s="1">
        <v>6</v>
      </c>
      <c r="Q8" s="2">
        <v>4.4444444444444446E-2</v>
      </c>
      <c r="R8" s="1" t="s">
        <v>14</v>
      </c>
      <c r="S8" s="1">
        <v>4</v>
      </c>
      <c r="U8" s="1">
        <v>6</v>
      </c>
      <c r="V8" s="2">
        <v>4.7222222222222221E-2</v>
      </c>
      <c r="W8" s="1" t="s">
        <v>15</v>
      </c>
      <c r="X8" s="1">
        <v>3</v>
      </c>
    </row>
    <row r="9" spans="1:24" x14ac:dyDescent="0.3">
      <c r="A9" s="1">
        <v>7</v>
      </c>
      <c r="B9" s="2">
        <v>3.125E-2</v>
      </c>
      <c r="C9" s="1" t="s">
        <v>14</v>
      </c>
      <c r="D9" s="1">
        <v>1</v>
      </c>
      <c r="F9" s="1">
        <v>7</v>
      </c>
      <c r="G9" s="2">
        <v>0.10972222222222222</v>
      </c>
      <c r="H9" s="1" t="s">
        <v>14</v>
      </c>
      <c r="I9" s="1">
        <v>15</v>
      </c>
      <c r="K9" s="1">
        <v>7</v>
      </c>
      <c r="L9" s="2">
        <v>1.1805555555555555E-2</v>
      </c>
      <c r="M9" s="1" t="s">
        <v>14</v>
      </c>
      <c r="N9" s="1">
        <v>1</v>
      </c>
      <c r="P9" s="1">
        <v>7</v>
      </c>
      <c r="Q9" s="2">
        <v>4.7222222222222221E-2</v>
      </c>
      <c r="R9" s="1" t="s">
        <v>14</v>
      </c>
      <c r="S9" s="1">
        <v>4</v>
      </c>
      <c r="U9" s="1">
        <v>7</v>
      </c>
      <c r="V9" s="2">
        <v>9.7222222222222224E-2</v>
      </c>
      <c r="W9" s="1" t="s">
        <v>15</v>
      </c>
      <c r="X9" s="1">
        <v>6</v>
      </c>
    </row>
    <row r="10" spans="1:24" x14ac:dyDescent="0.3">
      <c r="A10" s="1">
        <v>8</v>
      </c>
      <c r="B10" s="2">
        <v>6.3194444444444442E-2</v>
      </c>
      <c r="C10" s="1" t="s">
        <v>15</v>
      </c>
      <c r="D10" s="1">
        <v>3</v>
      </c>
      <c r="F10" s="1">
        <v>8</v>
      </c>
      <c r="G10" s="2">
        <v>8.4722222222222213E-2</v>
      </c>
      <c r="H10" s="1" t="s">
        <v>14</v>
      </c>
      <c r="I10" s="1">
        <v>5</v>
      </c>
      <c r="K10" s="1">
        <v>8</v>
      </c>
      <c r="L10" s="2">
        <v>4.2361111111111106E-2</v>
      </c>
      <c r="M10" s="1" t="s">
        <v>14</v>
      </c>
      <c r="N10" s="1">
        <v>4</v>
      </c>
      <c r="P10" s="1">
        <v>8</v>
      </c>
      <c r="Q10" s="2">
        <v>4.5833333333333337E-2</v>
      </c>
      <c r="R10" s="1" t="s">
        <v>14</v>
      </c>
      <c r="S10" s="1">
        <v>4</v>
      </c>
      <c r="U10" s="1">
        <v>8</v>
      </c>
      <c r="V10" s="2">
        <v>7.1527777777777787E-2</v>
      </c>
      <c r="W10" s="1" t="s">
        <v>15</v>
      </c>
      <c r="X10" s="1">
        <v>3</v>
      </c>
    </row>
    <row r="11" spans="1:24" x14ac:dyDescent="0.3">
      <c r="A11" s="1">
        <v>9</v>
      </c>
      <c r="B11" s="2">
        <v>0.10416666666666667</v>
      </c>
      <c r="C11" s="1" t="s">
        <v>15</v>
      </c>
      <c r="D11" s="1">
        <v>13</v>
      </c>
      <c r="F11" s="1">
        <v>9</v>
      </c>
      <c r="G11" s="2">
        <v>0.19027777777777777</v>
      </c>
      <c r="H11" s="1" t="s">
        <v>15</v>
      </c>
      <c r="I11" s="1">
        <v>13</v>
      </c>
      <c r="K11" s="1">
        <v>9</v>
      </c>
      <c r="L11" s="2">
        <v>2.013888888888889E-2</v>
      </c>
      <c r="M11" s="1" t="s">
        <v>14</v>
      </c>
      <c r="N11" s="1">
        <v>3</v>
      </c>
      <c r="P11" s="1">
        <v>9</v>
      </c>
      <c r="Q11" s="2">
        <v>3.9583333333333331E-2</v>
      </c>
      <c r="R11" s="1" t="s">
        <v>15</v>
      </c>
      <c r="S11" s="1">
        <v>5</v>
      </c>
      <c r="U11" s="1">
        <v>9</v>
      </c>
      <c r="V11" s="2">
        <v>0.125</v>
      </c>
      <c r="W11" s="1" t="s">
        <v>15</v>
      </c>
      <c r="X11" s="1">
        <v>5</v>
      </c>
    </row>
    <row r="12" spans="1:24" x14ac:dyDescent="0.3">
      <c r="A12" s="1">
        <v>10</v>
      </c>
      <c r="B12" s="2">
        <v>5.2777777777777778E-2</v>
      </c>
      <c r="C12" s="1" t="s">
        <v>14</v>
      </c>
      <c r="D12" s="1">
        <v>1</v>
      </c>
      <c r="F12" s="1">
        <v>10</v>
      </c>
      <c r="G12" s="2">
        <v>9.3055555555555558E-2</v>
      </c>
      <c r="H12" s="1" t="s">
        <v>14</v>
      </c>
      <c r="I12" s="1">
        <v>4</v>
      </c>
      <c r="K12" s="1">
        <v>10</v>
      </c>
      <c r="L12" s="2">
        <v>3.4027777777777775E-2</v>
      </c>
      <c r="M12" s="1" t="s">
        <v>14</v>
      </c>
      <c r="N12" s="1">
        <v>2</v>
      </c>
      <c r="P12" s="1">
        <v>10</v>
      </c>
      <c r="Q12" s="2">
        <v>2.5694444444444447E-2</v>
      </c>
      <c r="R12" s="1" t="s">
        <v>14</v>
      </c>
      <c r="S12" s="1">
        <v>2</v>
      </c>
      <c r="U12" s="1">
        <v>10</v>
      </c>
      <c r="V12" s="2">
        <v>0.10486111111111111</v>
      </c>
      <c r="W12" s="1" t="s">
        <v>15</v>
      </c>
      <c r="X12" s="1">
        <v>5</v>
      </c>
    </row>
    <row r="13" spans="1:24" x14ac:dyDescent="0.3">
      <c r="A13" s="1">
        <v>11</v>
      </c>
      <c r="B13" s="2">
        <v>4.9305555555555554E-2</v>
      </c>
      <c r="C13" s="1" t="s">
        <v>14</v>
      </c>
      <c r="D13" s="1">
        <v>3</v>
      </c>
      <c r="F13" s="1">
        <v>11</v>
      </c>
      <c r="G13" s="2">
        <v>6.3194444444444442E-2</v>
      </c>
      <c r="H13" s="1" t="s">
        <v>14</v>
      </c>
      <c r="I13" s="1">
        <v>6</v>
      </c>
      <c r="K13" s="1">
        <v>11</v>
      </c>
      <c r="L13" s="2">
        <v>7.3611111111111113E-2</v>
      </c>
      <c r="M13" s="1" t="s">
        <v>15</v>
      </c>
      <c r="N13" s="1">
        <v>5</v>
      </c>
      <c r="P13" s="1">
        <v>11</v>
      </c>
      <c r="Q13" s="2">
        <v>2.4999999999999998E-2</v>
      </c>
      <c r="R13" s="1" t="s">
        <v>14</v>
      </c>
      <c r="S13" s="1">
        <v>2</v>
      </c>
      <c r="U13" s="1">
        <v>11</v>
      </c>
      <c r="V13" s="2">
        <v>6.3888888888888884E-2</v>
      </c>
      <c r="W13" s="1" t="s">
        <v>14</v>
      </c>
      <c r="X13" s="1">
        <v>4</v>
      </c>
    </row>
    <row r="14" spans="1:24" x14ac:dyDescent="0.3">
      <c r="A14" s="1">
        <v>12</v>
      </c>
      <c r="B14" s="2">
        <v>8.5416666666666655E-2</v>
      </c>
      <c r="C14" s="1" t="s">
        <v>15</v>
      </c>
      <c r="D14" s="1">
        <v>6</v>
      </c>
      <c r="F14" s="1">
        <v>12</v>
      </c>
      <c r="G14" s="2">
        <v>0.12291666666666667</v>
      </c>
      <c r="H14" s="1" t="s">
        <v>14</v>
      </c>
      <c r="I14" s="1">
        <v>9</v>
      </c>
      <c r="K14" s="1">
        <v>12</v>
      </c>
      <c r="L14" s="2">
        <v>3.6805555555555557E-2</v>
      </c>
      <c r="M14" s="1" t="s">
        <v>14</v>
      </c>
      <c r="N14" s="1">
        <v>4</v>
      </c>
      <c r="P14" s="1">
        <v>12</v>
      </c>
      <c r="Q14" s="2">
        <v>5.9722222222222225E-2</v>
      </c>
      <c r="R14" s="1" t="s">
        <v>14</v>
      </c>
      <c r="S14" s="1">
        <v>4</v>
      </c>
      <c r="U14" s="1">
        <v>12</v>
      </c>
      <c r="V14" s="2">
        <v>0.27291666666666664</v>
      </c>
      <c r="W14" s="1" t="s">
        <v>14</v>
      </c>
      <c r="X14" s="1">
        <v>14</v>
      </c>
    </row>
    <row r="15" spans="1:24" x14ac:dyDescent="0.3">
      <c r="A15" s="1">
        <v>13</v>
      </c>
      <c r="B15" s="2">
        <v>7.4305555555555555E-2</v>
      </c>
      <c r="C15" s="1" t="s">
        <v>14</v>
      </c>
      <c r="D15" s="1">
        <v>6</v>
      </c>
      <c r="F15" s="1">
        <v>13</v>
      </c>
      <c r="G15" s="2">
        <v>0.1277777777777778</v>
      </c>
      <c r="H15" s="1" t="s">
        <v>15</v>
      </c>
      <c r="I15" s="1">
        <v>9</v>
      </c>
      <c r="K15" s="1">
        <v>13</v>
      </c>
      <c r="L15" s="2">
        <v>1.4583333333333332E-2</v>
      </c>
      <c r="M15" s="1" t="s">
        <v>14</v>
      </c>
      <c r="N15" s="1">
        <v>1</v>
      </c>
      <c r="P15" s="1">
        <v>13</v>
      </c>
      <c r="Q15" s="2">
        <v>4.9999999999999996E-2</v>
      </c>
      <c r="R15" s="1" t="s">
        <v>14</v>
      </c>
      <c r="S15" s="1">
        <v>5</v>
      </c>
      <c r="U15" s="1">
        <v>13</v>
      </c>
      <c r="V15" s="2">
        <v>9.2361111111111116E-2</v>
      </c>
      <c r="W15" s="1" t="s">
        <v>14</v>
      </c>
      <c r="X15" s="1">
        <v>6</v>
      </c>
    </row>
    <row r="16" spans="1:24" x14ac:dyDescent="0.3">
      <c r="A16" s="1">
        <v>14</v>
      </c>
      <c r="B16" s="2">
        <v>5.0694444444444452E-2</v>
      </c>
      <c r="C16" s="1" t="s">
        <v>14</v>
      </c>
      <c r="D16" s="1">
        <v>2</v>
      </c>
      <c r="F16" s="1">
        <v>14</v>
      </c>
      <c r="G16" s="2">
        <v>3.3333333333333333E-2</v>
      </c>
      <c r="H16" s="1" t="s">
        <v>14</v>
      </c>
      <c r="I16" s="1">
        <v>1</v>
      </c>
      <c r="K16" s="1">
        <v>14</v>
      </c>
      <c r="L16" s="2">
        <v>1.3888888888888888E-2</v>
      </c>
      <c r="M16" s="1" t="s">
        <v>14</v>
      </c>
      <c r="N16" s="1">
        <v>1</v>
      </c>
      <c r="P16" s="1">
        <v>14</v>
      </c>
      <c r="Q16" s="2">
        <v>1.7361111111111112E-2</v>
      </c>
      <c r="R16" s="1" t="s">
        <v>14</v>
      </c>
      <c r="S16" s="1">
        <v>1</v>
      </c>
      <c r="U16" s="1">
        <v>14</v>
      </c>
      <c r="V16" s="2">
        <v>2.5694444444444447E-2</v>
      </c>
      <c r="W16" s="1" t="s">
        <v>15</v>
      </c>
      <c r="X16" s="1">
        <v>1</v>
      </c>
    </row>
    <row r="17" spans="1:24" x14ac:dyDescent="0.3">
      <c r="A17" s="1">
        <v>15</v>
      </c>
      <c r="B17" s="2">
        <v>2.7777777777777776E-2</v>
      </c>
      <c r="C17" s="1" t="s">
        <v>14</v>
      </c>
      <c r="D17" s="1">
        <v>1</v>
      </c>
      <c r="F17" s="1">
        <v>15</v>
      </c>
      <c r="G17" s="2">
        <v>5.347222222222222E-2</v>
      </c>
      <c r="H17" s="1" t="s">
        <v>14</v>
      </c>
      <c r="I17" s="1">
        <v>2</v>
      </c>
      <c r="K17" s="1">
        <v>15</v>
      </c>
      <c r="L17" s="2">
        <v>2.0833333333333332E-2</v>
      </c>
      <c r="M17" s="1" t="s">
        <v>14</v>
      </c>
      <c r="N17" s="1">
        <v>1</v>
      </c>
      <c r="P17" s="1">
        <v>15</v>
      </c>
      <c r="Q17" s="2">
        <v>0.10833333333333334</v>
      </c>
      <c r="R17" s="1" t="s">
        <v>14</v>
      </c>
      <c r="S17" s="1">
        <v>5</v>
      </c>
      <c r="U17" s="1">
        <v>15</v>
      </c>
      <c r="V17" s="2">
        <v>0.15069444444444444</v>
      </c>
      <c r="W17" s="1" t="s">
        <v>14</v>
      </c>
      <c r="X17" s="1">
        <v>8</v>
      </c>
    </row>
    <row r="18" spans="1:24" x14ac:dyDescent="0.3">
      <c r="A18" s="1">
        <v>16</v>
      </c>
      <c r="B18" s="2">
        <v>0.10625</v>
      </c>
      <c r="C18" s="1" t="s">
        <v>14</v>
      </c>
      <c r="D18" s="1">
        <v>6</v>
      </c>
      <c r="F18" s="1">
        <v>16</v>
      </c>
      <c r="G18" s="2">
        <v>6.7361111111111108E-2</v>
      </c>
      <c r="H18" s="1" t="s">
        <v>14</v>
      </c>
      <c r="I18" s="1">
        <v>2</v>
      </c>
      <c r="K18" s="1">
        <v>16</v>
      </c>
      <c r="L18" s="2">
        <v>5.1388888888888894E-2</v>
      </c>
      <c r="M18" s="1" t="s">
        <v>14</v>
      </c>
      <c r="N18" s="1">
        <v>2</v>
      </c>
      <c r="P18" s="1">
        <v>16</v>
      </c>
      <c r="Q18" s="2">
        <v>4.1666666666666664E-2</v>
      </c>
      <c r="R18" s="1" t="s">
        <v>15</v>
      </c>
      <c r="S18" s="1">
        <v>1</v>
      </c>
      <c r="U18" s="1">
        <v>16</v>
      </c>
      <c r="V18" s="2">
        <v>2.7777777777777776E-2</v>
      </c>
      <c r="W18" s="1" t="s">
        <v>15</v>
      </c>
      <c r="X18" s="1">
        <v>1</v>
      </c>
    </row>
    <row r="19" spans="1:24" x14ac:dyDescent="0.3">
      <c r="A19" s="1">
        <v>17</v>
      </c>
      <c r="B19" s="2">
        <v>9.0277777777777776E-2</v>
      </c>
      <c r="C19" s="1" t="s">
        <v>15</v>
      </c>
      <c r="D19" s="1">
        <v>2</v>
      </c>
      <c r="F19" s="1">
        <v>17</v>
      </c>
      <c r="G19" s="2">
        <v>9.3055555555555558E-2</v>
      </c>
      <c r="H19" s="1" t="s">
        <v>14</v>
      </c>
      <c r="I19" s="1">
        <v>3</v>
      </c>
      <c r="K19" s="1">
        <v>17</v>
      </c>
      <c r="L19" s="2">
        <v>1.9444444444444445E-2</v>
      </c>
      <c r="M19" s="1" t="s">
        <v>14</v>
      </c>
      <c r="N19" s="1">
        <v>1</v>
      </c>
      <c r="P19" s="1">
        <v>17</v>
      </c>
      <c r="Q19" s="2">
        <v>6.805555555555555E-2</v>
      </c>
      <c r="R19" s="1" t="s">
        <v>14</v>
      </c>
      <c r="S19" s="1">
        <v>5</v>
      </c>
      <c r="U19" s="1">
        <v>17</v>
      </c>
      <c r="V19" s="2">
        <v>0.13194444444444445</v>
      </c>
      <c r="W19" s="1" t="s">
        <v>15</v>
      </c>
      <c r="X19" s="1">
        <v>3</v>
      </c>
    </row>
    <row r="20" spans="1:24" x14ac:dyDescent="0.3">
      <c r="A20" s="1">
        <v>18</v>
      </c>
      <c r="B20" s="2">
        <v>4.6527777777777779E-2</v>
      </c>
      <c r="C20" s="1" t="s">
        <v>14</v>
      </c>
      <c r="D20" s="1">
        <v>3</v>
      </c>
      <c r="F20" s="1">
        <v>18</v>
      </c>
      <c r="G20" s="2">
        <v>5.9722222222222225E-2</v>
      </c>
      <c r="H20" s="1" t="s">
        <v>14</v>
      </c>
      <c r="I20" s="1">
        <v>3</v>
      </c>
      <c r="K20" s="1">
        <v>18</v>
      </c>
      <c r="L20" s="2">
        <v>9.7222222222222224E-3</v>
      </c>
      <c r="M20" s="1" t="s">
        <v>14</v>
      </c>
      <c r="N20" s="1">
        <v>1</v>
      </c>
      <c r="P20" s="1">
        <v>18</v>
      </c>
      <c r="Q20" s="2">
        <v>3.5416666666666666E-2</v>
      </c>
      <c r="R20" s="1" t="s">
        <v>14</v>
      </c>
      <c r="S20" s="1">
        <v>3</v>
      </c>
      <c r="U20" s="1">
        <v>18</v>
      </c>
      <c r="V20" s="2">
        <v>0.10208333333333335</v>
      </c>
      <c r="W20" s="1" t="s">
        <v>14</v>
      </c>
      <c r="X20" s="1">
        <v>7</v>
      </c>
    </row>
    <row r="21" spans="1:24" x14ac:dyDescent="0.3">
      <c r="A21" s="1">
        <v>19</v>
      </c>
      <c r="B21" s="2">
        <v>4.027777777777778E-2</v>
      </c>
      <c r="C21" s="1" t="s">
        <v>14</v>
      </c>
      <c r="D21" s="1">
        <v>2</v>
      </c>
      <c r="F21" s="1">
        <v>19</v>
      </c>
      <c r="G21" s="2">
        <v>7.4999999999999997E-2</v>
      </c>
      <c r="H21" s="1" t="s">
        <v>14</v>
      </c>
      <c r="I21" s="1">
        <v>5</v>
      </c>
      <c r="K21" s="1">
        <v>19</v>
      </c>
      <c r="L21" s="2">
        <v>1.6666666666666666E-2</v>
      </c>
      <c r="M21" s="1" t="s">
        <v>14</v>
      </c>
      <c r="N21" s="1">
        <v>2</v>
      </c>
      <c r="P21" s="1">
        <v>19</v>
      </c>
      <c r="Q21" s="2">
        <v>6.1111111111111116E-2</v>
      </c>
      <c r="R21" s="1" t="s">
        <v>14</v>
      </c>
      <c r="S21" s="1">
        <v>6</v>
      </c>
      <c r="U21" s="1">
        <v>19</v>
      </c>
      <c r="V21" s="2">
        <v>9.375E-2</v>
      </c>
      <c r="W21" s="1" t="s">
        <v>15</v>
      </c>
      <c r="X21" s="1">
        <v>4</v>
      </c>
    </row>
    <row r="22" spans="1:24" x14ac:dyDescent="0.3">
      <c r="A22" s="1">
        <v>20</v>
      </c>
      <c r="B22" s="2">
        <v>0.15138888888888888</v>
      </c>
      <c r="C22" s="1" t="s">
        <v>15</v>
      </c>
      <c r="D22" s="1">
        <v>7</v>
      </c>
      <c r="F22" s="1">
        <v>20</v>
      </c>
      <c r="G22" s="2">
        <v>0.18263888888888891</v>
      </c>
      <c r="H22" s="1" t="s">
        <v>14</v>
      </c>
      <c r="I22" s="1">
        <v>10</v>
      </c>
      <c r="K22" s="1">
        <v>20</v>
      </c>
      <c r="L22" s="2">
        <v>3.0555555555555555E-2</v>
      </c>
      <c r="M22" s="1" t="s">
        <v>14</v>
      </c>
      <c r="N22" s="1">
        <v>1</v>
      </c>
      <c r="P22" s="1">
        <v>20</v>
      </c>
      <c r="Q22" s="2">
        <v>2.0833333333333332E-2</v>
      </c>
      <c r="R22" s="1" t="s">
        <v>15</v>
      </c>
      <c r="S22" s="1">
        <v>3</v>
      </c>
      <c r="U22" s="1">
        <v>20</v>
      </c>
      <c r="V22" s="2">
        <v>3.0555555555555555E-2</v>
      </c>
      <c r="W22" s="1" t="s">
        <v>15</v>
      </c>
      <c r="X22" s="1">
        <v>1</v>
      </c>
    </row>
    <row r="23" spans="1:24" x14ac:dyDescent="0.3">
      <c r="A23" s="1">
        <v>21</v>
      </c>
      <c r="B23" s="2">
        <v>2.8472222222222222E-2</v>
      </c>
      <c r="C23" s="1" t="s">
        <v>14</v>
      </c>
      <c r="D23" s="1">
        <v>1</v>
      </c>
      <c r="F23" s="1">
        <v>21</v>
      </c>
      <c r="G23" s="2">
        <v>4.9305555555555554E-2</v>
      </c>
      <c r="H23" s="1" t="s">
        <v>14</v>
      </c>
      <c r="I23" s="1">
        <v>5</v>
      </c>
      <c r="K23" s="1">
        <v>21</v>
      </c>
      <c r="L23" s="2">
        <v>4.4444444444444446E-2</v>
      </c>
      <c r="M23" s="1" t="s">
        <v>14</v>
      </c>
      <c r="N23" s="1">
        <v>3</v>
      </c>
      <c r="P23" s="1">
        <v>21</v>
      </c>
      <c r="Q23" s="2">
        <v>2.2916666666666669E-2</v>
      </c>
      <c r="R23" s="1" t="s">
        <v>14</v>
      </c>
      <c r="S23" s="1">
        <v>1</v>
      </c>
      <c r="U23" s="1">
        <v>21</v>
      </c>
      <c r="V23" s="2">
        <v>0.1277777777777778</v>
      </c>
      <c r="W23" s="1" t="s">
        <v>15</v>
      </c>
      <c r="X23" s="1">
        <v>8</v>
      </c>
    </row>
    <row r="24" spans="1:24" ht="15.75" customHeight="1" x14ac:dyDescent="0.3">
      <c r="A24" s="1">
        <v>22</v>
      </c>
      <c r="B24" s="2">
        <v>6.6666666666666666E-2</v>
      </c>
      <c r="C24" s="1" t="s">
        <v>15</v>
      </c>
      <c r="D24" s="1">
        <v>2</v>
      </c>
      <c r="F24" s="1">
        <v>22</v>
      </c>
      <c r="G24" s="2">
        <v>7.4999999999999997E-2</v>
      </c>
      <c r="H24" s="1" t="s">
        <v>15</v>
      </c>
      <c r="I24" s="1">
        <v>2</v>
      </c>
      <c r="K24" s="1">
        <v>22</v>
      </c>
      <c r="L24" s="2">
        <v>2.8472222222222222E-2</v>
      </c>
      <c r="M24" s="1" t="s">
        <v>14</v>
      </c>
      <c r="N24" s="1">
        <v>2</v>
      </c>
      <c r="P24" s="1">
        <v>22</v>
      </c>
      <c r="Q24" s="2">
        <v>6.805555555555555E-2</v>
      </c>
      <c r="R24" s="1" t="s">
        <v>14</v>
      </c>
      <c r="S24" s="1">
        <v>2</v>
      </c>
      <c r="U24" s="1">
        <v>22</v>
      </c>
      <c r="V24" s="2">
        <v>0.14722222222222223</v>
      </c>
      <c r="W24" s="1" t="s">
        <v>14</v>
      </c>
      <c r="X24" s="1">
        <v>5</v>
      </c>
    </row>
    <row r="25" spans="1:24" x14ac:dyDescent="0.3">
      <c r="A25" s="1">
        <v>23</v>
      </c>
      <c r="B25" s="2">
        <v>4.0972222222222222E-2</v>
      </c>
      <c r="C25" s="1" t="s">
        <v>14</v>
      </c>
      <c r="D25" s="1">
        <v>1</v>
      </c>
      <c r="F25" s="1">
        <v>23</v>
      </c>
      <c r="G25" s="2">
        <v>5.5555555555555552E-2</v>
      </c>
      <c r="H25" s="1" t="s">
        <v>15</v>
      </c>
      <c r="I25" s="1">
        <v>3</v>
      </c>
      <c r="K25" s="1">
        <v>23</v>
      </c>
      <c r="L25" s="2">
        <v>3.125E-2</v>
      </c>
      <c r="M25" s="1" t="s">
        <v>15</v>
      </c>
      <c r="N25" s="1">
        <v>1</v>
      </c>
      <c r="P25" s="1">
        <v>23</v>
      </c>
      <c r="Q25" s="2">
        <v>0.10902777777777778</v>
      </c>
      <c r="R25" s="1" t="s">
        <v>15</v>
      </c>
      <c r="S25" s="1">
        <v>4</v>
      </c>
      <c r="U25" s="1">
        <v>23</v>
      </c>
      <c r="V25" s="2">
        <v>8.5416666666666655E-2</v>
      </c>
      <c r="W25" s="1" t="s">
        <v>14</v>
      </c>
      <c r="X25" s="1">
        <v>7</v>
      </c>
    </row>
    <row r="26" spans="1:24" x14ac:dyDescent="0.3">
      <c r="A26" s="1">
        <v>24</v>
      </c>
      <c r="B26" s="2">
        <v>2.5694444444444447E-2</v>
      </c>
      <c r="C26" s="1" t="s">
        <v>14</v>
      </c>
      <c r="D26" s="1">
        <v>1</v>
      </c>
      <c r="F26" s="1">
        <v>24</v>
      </c>
      <c r="G26" s="2">
        <v>6.3194444444444442E-2</v>
      </c>
      <c r="H26" s="1" t="s">
        <v>15</v>
      </c>
      <c r="I26" s="1">
        <v>2</v>
      </c>
      <c r="K26" s="1">
        <v>24</v>
      </c>
      <c r="L26" s="2">
        <v>1.5277777777777777E-2</v>
      </c>
      <c r="M26" s="1" t="s">
        <v>14</v>
      </c>
      <c r="N26" s="1">
        <v>1</v>
      </c>
      <c r="P26" s="1">
        <v>24</v>
      </c>
      <c r="Q26" s="2">
        <v>4.0972222222222222E-2</v>
      </c>
      <c r="R26" s="1" t="s">
        <v>23</v>
      </c>
      <c r="S26" s="1">
        <v>2</v>
      </c>
      <c r="U26" s="1">
        <v>24</v>
      </c>
      <c r="V26" s="2">
        <v>0.14722222222222223</v>
      </c>
      <c r="W26" s="1" t="s">
        <v>15</v>
      </c>
      <c r="X26" s="1">
        <v>3</v>
      </c>
    </row>
    <row r="29" spans="1:24" s="5" customFormat="1" ht="18" thickBot="1" x14ac:dyDescent="0.4">
      <c r="A29" s="4" t="s">
        <v>9</v>
      </c>
      <c r="B29" s="6" t="s">
        <v>29</v>
      </c>
      <c r="C29" s="4"/>
      <c r="D29" s="4"/>
      <c r="E29" s="4"/>
      <c r="F29" s="4" t="s">
        <v>10</v>
      </c>
      <c r="G29" s="6" t="s">
        <v>30</v>
      </c>
      <c r="H29" s="4"/>
      <c r="I29" s="4"/>
      <c r="J29" s="4"/>
      <c r="K29" s="4" t="s">
        <v>11</v>
      </c>
      <c r="L29" s="6" t="s">
        <v>31</v>
      </c>
      <c r="M29" s="4"/>
      <c r="N29" s="4"/>
      <c r="O29" s="4"/>
      <c r="P29" s="4" t="s">
        <v>12</v>
      </c>
      <c r="Q29" s="6" t="s">
        <v>32</v>
      </c>
      <c r="R29" s="4"/>
      <c r="S29" s="4"/>
      <c r="T29" s="4"/>
      <c r="U29" s="4" t="s">
        <v>13</v>
      </c>
      <c r="V29" s="6" t="s">
        <v>33</v>
      </c>
      <c r="W29" s="4"/>
      <c r="X29" s="4"/>
    </row>
    <row r="30" spans="1:24" ht="15.6" thickTop="1" thickBot="1" x14ac:dyDescent="0.35">
      <c r="A30" s="3" t="s">
        <v>3</v>
      </c>
      <c r="B30" s="3" t="s">
        <v>1</v>
      </c>
      <c r="C30" s="3" t="s">
        <v>2</v>
      </c>
      <c r="D30" s="3" t="s">
        <v>4</v>
      </c>
      <c r="F30" s="3" t="s">
        <v>3</v>
      </c>
      <c r="G30" s="3" t="s">
        <v>1</v>
      </c>
      <c r="H30" s="3" t="s">
        <v>2</v>
      </c>
      <c r="I30" s="3" t="s">
        <v>4</v>
      </c>
      <c r="K30" s="3" t="s">
        <v>3</v>
      </c>
      <c r="L30" s="3" t="s">
        <v>1</v>
      </c>
      <c r="M30" s="3" t="s">
        <v>2</v>
      </c>
      <c r="N30" s="3" t="s">
        <v>4</v>
      </c>
      <c r="P30" s="3" t="s">
        <v>3</v>
      </c>
      <c r="Q30" s="3" t="s">
        <v>1</v>
      </c>
      <c r="R30" s="3" t="s">
        <v>2</v>
      </c>
      <c r="S30" s="3" t="s">
        <v>4</v>
      </c>
      <c r="U30" s="3" t="s">
        <v>3</v>
      </c>
      <c r="V30" s="3" t="s">
        <v>1</v>
      </c>
      <c r="W30" s="3" t="s">
        <v>2</v>
      </c>
      <c r="X30" s="3" t="s">
        <v>4</v>
      </c>
    </row>
    <row r="31" spans="1:24" x14ac:dyDescent="0.3">
      <c r="A31" s="1">
        <v>1</v>
      </c>
      <c r="B31" s="2">
        <v>2.2222222222222223E-2</v>
      </c>
      <c r="C31" s="1" t="s">
        <v>14</v>
      </c>
      <c r="D31" s="1">
        <v>1</v>
      </c>
      <c r="F31" s="1">
        <v>1</v>
      </c>
      <c r="G31" s="2">
        <v>2.0833333333333333E-3</v>
      </c>
      <c r="H31" s="1" t="s">
        <v>14</v>
      </c>
      <c r="I31" s="1">
        <v>0</v>
      </c>
      <c r="K31" s="1">
        <v>1</v>
      </c>
      <c r="L31" s="2">
        <v>4.5833333333333337E-2</v>
      </c>
      <c r="M31" s="1" t="s">
        <v>14</v>
      </c>
      <c r="N31" s="1">
        <v>1</v>
      </c>
      <c r="P31" s="1">
        <v>1</v>
      </c>
      <c r="Q31" s="2">
        <v>2.2916666666666669E-2</v>
      </c>
      <c r="R31" s="1" t="s">
        <v>14</v>
      </c>
      <c r="S31" s="1">
        <v>2</v>
      </c>
      <c r="U31" s="1">
        <v>1</v>
      </c>
      <c r="V31" s="2">
        <v>3.4027777777777775E-2</v>
      </c>
      <c r="W31" s="1" t="s">
        <v>14</v>
      </c>
      <c r="X31" s="1">
        <v>2</v>
      </c>
    </row>
    <row r="32" spans="1:24" x14ac:dyDescent="0.3">
      <c r="A32" s="1">
        <v>2</v>
      </c>
      <c r="B32" s="2">
        <v>2.6388888888888889E-2</v>
      </c>
      <c r="C32" s="1" t="s">
        <v>14</v>
      </c>
      <c r="D32" s="1">
        <v>1</v>
      </c>
      <c r="F32" s="1">
        <v>2</v>
      </c>
      <c r="G32" s="2">
        <v>6.9444444444444441E-3</v>
      </c>
      <c r="H32" s="1" t="s">
        <v>14</v>
      </c>
      <c r="I32" s="1">
        <v>1</v>
      </c>
      <c r="K32" s="1">
        <v>2</v>
      </c>
      <c r="L32" s="2">
        <v>3.3333333333333333E-2</v>
      </c>
      <c r="M32" s="1" t="s">
        <v>15</v>
      </c>
      <c r="N32" s="1">
        <v>1</v>
      </c>
      <c r="P32" s="1">
        <v>2</v>
      </c>
      <c r="Q32" s="2">
        <v>4.5833333333333337E-2</v>
      </c>
      <c r="R32" s="1" t="s">
        <v>15</v>
      </c>
      <c r="S32" s="1">
        <v>3</v>
      </c>
      <c r="U32" s="1">
        <v>2</v>
      </c>
      <c r="V32" s="2">
        <v>7.6388888888888886E-3</v>
      </c>
      <c r="W32" s="1" t="s">
        <v>14</v>
      </c>
      <c r="X32" s="1">
        <v>1</v>
      </c>
    </row>
    <row r="33" spans="1:24" x14ac:dyDescent="0.3">
      <c r="A33" s="1">
        <v>3</v>
      </c>
      <c r="B33" s="2">
        <v>7.2222222222222229E-2</v>
      </c>
      <c r="C33" s="1" t="s">
        <v>15</v>
      </c>
      <c r="D33" s="1">
        <v>2</v>
      </c>
      <c r="F33" s="1">
        <v>3</v>
      </c>
      <c r="G33" s="2">
        <v>4.1666666666666666E-3</v>
      </c>
      <c r="H33" s="1" t="s">
        <v>14</v>
      </c>
      <c r="I33" s="1">
        <v>1</v>
      </c>
      <c r="K33" s="1">
        <v>3</v>
      </c>
      <c r="L33" s="2">
        <v>1.3194444444444444E-2</v>
      </c>
      <c r="M33" s="1" t="s">
        <v>14</v>
      </c>
      <c r="N33" s="1">
        <v>1</v>
      </c>
      <c r="P33" s="1">
        <v>3</v>
      </c>
      <c r="Q33" s="2">
        <v>2.013888888888889E-2</v>
      </c>
      <c r="R33" s="1" t="s">
        <v>14</v>
      </c>
      <c r="S33" s="1">
        <v>2</v>
      </c>
      <c r="U33" s="1">
        <v>3</v>
      </c>
      <c r="V33" s="2">
        <v>6.9444444444444434E-2</v>
      </c>
      <c r="W33" s="1" t="s">
        <v>14</v>
      </c>
      <c r="X33" s="1">
        <v>5</v>
      </c>
    </row>
    <row r="34" spans="1:24" x14ac:dyDescent="0.3">
      <c r="A34" s="1">
        <v>4</v>
      </c>
      <c r="B34" s="11"/>
      <c r="C34" s="12"/>
      <c r="D34" s="12"/>
      <c r="F34" s="1">
        <v>4</v>
      </c>
      <c r="G34" s="2">
        <v>4.1666666666666666E-3</v>
      </c>
      <c r="H34" s="1" t="s">
        <v>14</v>
      </c>
      <c r="I34" s="1">
        <v>1</v>
      </c>
      <c r="K34" s="1">
        <v>4</v>
      </c>
      <c r="L34" s="2">
        <v>3.7499999999999999E-2</v>
      </c>
      <c r="M34" s="1" t="s">
        <v>14</v>
      </c>
      <c r="N34" s="1">
        <v>1</v>
      </c>
      <c r="P34" s="1">
        <v>4</v>
      </c>
      <c r="Q34" s="2">
        <v>6.7361111111111108E-2</v>
      </c>
      <c r="R34" s="1" t="s">
        <v>15</v>
      </c>
      <c r="S34" s="1">
        <v>7</v>
      </c>
      <c r="U34" s="1">
        <v>4</v>
      </c>
      <c r="V34" s="2">
        <v>9.7222222222222224E-3</v>
      </c>
      <c r="W34" s="1" t="s">
        <v>14</v>
      </c>
      <c r="X34" s="1">
        <v>1</v>
      </c>
    </row>
    <row r="35" spans="1:24" x14ac:dyDescent="0.3">
      <c r="A35" s="1">
        <v>5</v>
      </c>
      <c r="B35" s="2">
        <v>9.7222222222222224E-3</v>
      </c>
      <c r="C35" s="1" t="s">
        <v>15</v>
      </c>
      <c r="D35" s="1">
        <v>0</v>
      </c>
      <c r="F35" s="1">
        <v>5</v>
      </c>
      <c r="G35" s="2">
        <v>1.7361111111111112E-2</v>
      </c>
      <c r="H35" s="1" t="s">
        <v>14</v>
      </c>
      <c r="I35" s="1">
        <v>0</v>
      </c>
      <c r="K35" s="1">
        <v>5</v>
      </c>
      <c r="L35" s="2">
        <v>3.125E-2</v>
      </c>
      <c r="M35" s="1" t="s">
        <v>14</v>
      </c>
      <c r="N35" s="1">
        <v>1</v>
      </c>
      <c r="P35" s="1">
        <v>5</v>
      </c>
      <c r="Q35" s="2">
        <v>7.3611111111111113E-2</v>
      </c>
      <c r="R35" s="1" t="s">
        <v>15</v>
      </c>
      <c r="S35" s="1">
        <v>5</v>
      </c>
      <c r="U35" s="1">
        <v>5</v>
      </c>
      <c r="V35" s="2">
        <v>1.0416666666666666E-2</v>
      </c>
      <c r="W35" s="1" t="s">
        <v>14</v>
      </c>
      <c r="X35" s="1">
        <v>1</v>
      </c>
    </row>
    <row r="36" spans="1:24" x14ac:dyDescent="0.3">
      <c r="A36" s="1">
        <v>6</v>
      </c>
      <c r="B36" s="2">
        <v>2.1527777777777781E-2</v>
      </c>
      <c r="C36" s="1" t="s">
        <v>14</v>
      </c>
      <c r="D36" s="1">
        <v>2</v>
      </c>
      <c r="F36" s="1">
        <v>6</v>
      </c>
      <c r="G36" s="2">
        <v>1.3888888888888889E-3</v>
      </c>
      <c r="H36" s="1" t="s">
        <v>14</v>
      </c>
      <c r="I36" s="1">
        <v>0</v>
      </c>
      <c r="K36" s="1">
        <v>6</v>
      </c>
      <c r="L36" s="2">
        <v>6.1111111111111116E-2</v>
      </c>
      <c r="M36" s="1" t="s">
        <v>15</v>
      </c>
      <c r="N36" s="1">
        <v>4</v>
      </c>
      <c r="P36" s="1">
        <v>6</v>
      </c>
      <c r="Q36" s="2">
        <v>2.4305555555555556E-2</v>
      </c>
      <c r="R36" s="1" t="s">
        <v>14</v>
      </c>
      <c r="S36" s="1">
        <v>3</v>
      </c>
      <c r="U36" s="1">
        <v>6</v>
      </c>
      <c r="V36" s="2">
        <v>4.1666666666666666E-3</v>
      </c>
      <c r="W36" s="1" t="s">
        <v>14</v>
      </c>
      <c r="X36" s="1">
        <v>1</v>
      </c>
    </row>
    <row r="37" spans="1:24" x14ac:dyDescent="0.3">
      <c r="A37" s="1">
        <v>7</v>
      </c>
      <c r="B37" s="12"/>
      <c r="C37" s="12"/>
      <c r="D37" s="12"/>
      <c r="F37" s="1">
        <v>7</v>
      </c>
      <c r="G37" s="2">
        <v>5.5555555555555558E-3</v>
      </c>
      <c r="H37" s="1" t="s">
        <v>14</v>
      </c>
      <c r="I37" s="1">
        <v>0</v>
      </c>
      <c r="K37" s="1">
        <v>7</v>
      </c>
      <c r="L37" s="2">
        <v>1.8749999999999999E-2</v>
      </c>
      <c r="M37" s="1" t="s">
        <v>15</v>
      </c>
      <c r="N37" s="1">
        <v>1</v>
      </c>
      <c r="P37" s="1">
        <v>7</v>
      </c>
      <c r="Q37" s="2">
        <v>7.6388888888888886E-3</v>
      </c>
      <c r="R37" s="1" t="s">
        <v>15</v>
      </c>
      <c r="S37" s="1">
        <v>0</v>
      </c>
      <c r="U37" s="1">
        <v>7</v>
      </c>
      <c r="V37" s="2">
        <v>4.1666666666666666E-3</v>
      </c>
      <c r="W37" s="1" t="s">
        <v>14</v>
      </c>
      <c r="X37" s="1">
        <v>1</v>
      </c>
    </row>
    <row r="38" spans="1:24" x14ac:dyDescent="0.3">
      <c r="A38" s="1">
        <v>8</v>
      </c>
      <c r="B38" s="2">
        <v>3.7499999999999999E-2</v>
      </c>
      <c r="C38" s="1" t="s">
        <v>15</v>
      </c>
      <c r="D38" s="1">
        <v>3</v>
      </c>
      <c r="F38" s="1">
        <v>8</v>
      </c>
      <c r="G38" s="2">
        <v>4.1666666666666666E-3</v>
      </c>
      <c r="H38" s="1" t="s">
        <v>14</v>
      </c>
      <c r="I38" s="1">
        <v>1</v>
      </c>
      <c r="K38" s="1">
        <v>8</v>
      </c>
      <c r="L38" s="2">
        <v>4.7222222222222221E-2</v>
      </c>
      <c r="M38" s="1" t="s">
        <v>15</v>
      </c>
      <c r="N38" s="1">
        <v>4</v>
      </c>
      <c r="P38" s="1">
        <v>8</v>
      </c>
      <c r="Q38" s="2">
        <v>4.5138888888888888E-2</v>
      </c>
      <c r="R38" s="1" t="s">
        <v>15</v>
      </c>
      <c r="S38" s="1">
        <v>1</v>
      </c>
      <c r="U38" s="1">
        <v>8</v>
      </c>
      <c r="V38" s="2">
        <v>3.7499999999999999E-2</v>
      </c>
      <c r="W38" s="1" t="s">
        <v>15</v>
      </c>
      <c r="X38" s="1">
        <v>4</v>
      </c>
    </row>
    <row r="39" spans="1:24" x14ac:dyDescent="0.3">
      <c r="A39" s="1">
        <v>9</v>
      </c>
      <c r="B39" s="2">
        <v>6.1111111111111116E-2</v>
      </c>
      <c r="C39" s="1" t="s">
        <v>15</v>
      </c>
      <c r="D39" s="1">
        <v>3</v>
      </c>
      <c r="F39" s="1">
        <v>9</v>
      </c>
      <c r="G39" s="2">
        <v>3.472222222222222E-3</v>
      </c>
      <c r="H39" s="1" t="s">
        <v>14</v>
      </c>
      <c r="I39" s="1">
        <v>1</v>
      </c>
      <c r="K39" s="1">
        <v>9</v>
      </c>
      <c r="L39" s="2">
        <v>6.6666666666666666E-2</v>
      </c>
      <c r="M39" s="1" t="s">
        <v>15</v>
      </c>
      <c r="N39" s="1">
        <v>10</v>
      </c>
      <c r="P39" s="1">
        <v>9</v>
      </c>
      <c r="Q39" s="2">
        <v>2.5694444444444447E-2</v>
      </c>
      <c r="R39" s="1" t="s">
        <v>14</v>
      </c>
      <c r="S39" s="1">
        <v>3</v>
      </c>
      <c r="U39" s="1">
        <v>9</v>
      </c>
      <c r="V39" s="2">
        <v>1.1805555555555555E-2</v>
      </c>
      <c r="W39" s="1" t="s">
        <v>14</v>
      </c>
      <c r="X39" s="1">
        <v>1</v>
      </c>
    </row>
    <row r="40" spans="1:24" x14ac:dyDescent="0.3">
      <c r="A40" s="1">
        <v>10</v>
      </c>
      <c r="B40" s="2">
        <v>3.4722222222222224E-2</v>
      </c>
      <c r="C40" s="1" t="s">
        <v>14</v>
      </c>
      <c r="D40" s="1">
        <v>2</v>
      </c>
      <c r="F40" s="1">
        <v>10</v>
      </c>
      <c r="G40" s="2">
        <v>7.6388888888888886E-3</v>
      </c>
      <c r="H40" s="1" t="s">
        <v>14</v>
      </c>
      <c r="I40" s="1">
        <v>1</v>
      </c>
      <c r="K40" s="1">
        <v>10</v>
      </c>
      <c r="L40" s="2">
        <v>2.2916666666666669E-2</v>
      </c>
      <c r="M40" s="1" t="s">
        <v>14</v>
      </c>
      <c r="N40" s="1">
        <v>1</v>
      </c>
      <c r="P40" s="1">
        <v>10</v>
      </c>
      <c r="Q40" s="2">
        <v>1.9444444444444445E-2</v>
      </c>
      <c r="R40" s="1" t="s">
        <v>14</v>
      </c>
      <c r="S40" s="1">
        <v>3</v>
      </c>
      <c r="U40" s="1">
        <v>10</v>
      </c>
      <c r="V40" s="2">
        <v>4.3055555555555562E-2</v>
      </c>
      <c r="W40" s="1" t="s">
        <v>15</v>
      </c>
      <c r="X40" s="1">
        <v>0</v>
      </c>
    </row>
    <row r="41" spans="1:24" x14ac:dyDescent="0.3">
      <c r="A41" s="1">
        <v>11</v>
      </c>
      <c r="B41" s="2">
        <v>4.7916666666666663E-2</v>
      </c>
      <c r="C41" s="1" t="s">
        <v>15</v>
      </c>
      <c r="D41" s="1">
        <v>3</v>
      </c>
      <c r="F41" s="1">
        <v>11</v>
      </c>
      <c r="G41" s="2">
        <v>3.472222222222222E-3</v>
      </c>
      <c r="H41" s="1" t="s">
        <v>14</v>
      </c>
      <c r="I41" s="1">
        <v>1</v>
      </c>
      <c r="K41" s="1">
        <v>11</v>
      </c>
      <c r="L41" s="2">
        <v>0.20625000000000002</v>
      </c>
      <c r="M41" s="1" t="s">
        <v>14</v>
      </c>
      <c r="N41" s="1">
        <v>5</v>
      </c>
      <c r="P41" s="1">
        <v>11</v>
      </c>
      <c r="Q41" s="2">
        <v>2.013888888888889E-2</v>
      </c>
      <c r="R41" s="1" t="s">
        <v>14</v>
      </c>
      <c r="S41" s="1">
        <v>2</v>
      </c>
      <c r="U41" s="1">
        <v>11</v>
      </c>
      <c r="V41" s="2">
        <v>1.3888888888888888E-2</v>
      </c>
      <c r="W41" s="1" t="s">
        <v>14</v>
      </c>
      <c r="X41" s="1">
        <v>1</v>
      </c>
    </row>
    <row r="42" spans="1:24" x14ac:dyDescent="0.3">
      <c r="A42" s="1">
        <v>12</v>
      </c>
      <c r="B42" s="2">
        <v>0.1388888888888889</v>
      </c>
      <c r="C42" s="1" t="s">
        <v>14</v>
      </c>
      <c r="D42" s="1">
        <v>5</v>
      </c>
      <c r="F42" s="1">
        <v>12</v>
      </c>
      <c r="G42" s="2">
        <v>3.1944444444444449E-2</v>
      </c>
      <c r="H42" s="1" t="s">
        <v>14</v>
      </c>
      <c r="I42" s="1">
        <v>1</v>
      </c>
      <c r="K42" s="1">
        <v>12</v>
      </c>
      <c r="L42" s="2">
        <v>0.21388888888888891</v>
      </c>
      <c r="M42" s="1" t="s">
        <v>15</v>
      </c>
      <c r="N42" s="1">
        <v>15</v>
      </c>
      <c r="P42" s="1">
        <v>12</v>
      </c>
      <c r="Q42" s="2">
        <v>5.5555555555555552E-2</v>
      </c>
      <c r="R42" s="1" t="s">
        <v>14</v>
      </c>
      <c r="S42" s="1">
        <v>4</v>
      </c>
      <c r="U42" s="1">
        <v>12</v>
      </c>
      <c r="V42" s="2">
        <v>6.1111111111111116E-2</v>
      </c>
      <c r="W42" s="1" t="s">
        <v>14</v>
      </c>
      <c r="X42" s="1">
        <v>2</v>
      </c>
    </row>
    <row r="43" spans="1:24" x14ac:dyDescent="0.3">
      <c r="A43" s="1">
        <v>13</v>
      </c>
      <c r="B43" s="2">
        <v>1.5972222222222224E-2</v>
      </c>
      <c r="C43" s="1" t="s">
        <v>14</v>
      </c>
      <c r="D43" s="1">
        <v>1</v>
      </c>
      <c r="F43" s="1">
        <v>13</v>
      </c>
      <c r="G43" s="2">
        <v>2.7777777777777779E-3</v>
      </c>
      <c r="H43" s="1" t="s">
        <v>14</v>
      </c>
      <c r="I43" s="1">
        <v>1</v>
      </c>
      <c r="K43" s="1">
        <v>13</v>
      </c>
      <c r="L43" s="2">
        <v>5.347222222222222E-2</v>
      </c>
      <c r="M43" s="1" t="s">
        <v>14</v>
      </c>
      <c r="N43" s="1">
        <v>3</v>
      </c>
      <c r="P43" s="1">
        <v>13</v>
      </c>
      <c r="Q43" s="2">
        <v>6.2499999999999995E-3</v>
      </c>
      <c r="R43" s="1" t="s">
        <v>14</v>
      </c>
      <c r="S43" s="1">
        <v>1</v>
      </c>
      <c r="U43" s="1">
        <v>13</v>
      </c>
      <c r="V43" s="2">
        <v>2.013888888888889E-2</v>
      </c>
      <c r="W43" s="1" t="s">
        <v>14</v>
      </c>
      <c r="X43" s="1">
        <v>2</v>
      </c>
    </row>
    <row r="44" spans="1:24" x14ac:dyDescent="0.3">
      <c r="A44" s="1">
        <v>14</v>
      </c>
      <c r="B44" s="2">
        <v>3.125E-2</v>
      </c>
      <c r="C44" s="1" t="s">
        <v>14</v>
      </c>
      <c r="D44" s="1">
        <v>1</v>
      </c>
      <c r="F44" s="1">
        <v>14</v>
      </c>
      <c r="G44" s="2">
        <v>4.8611111111111112E-3</v>
      </c>
      <c r="H44" s="1" t="s">
        <v>14</v>
      </c>
      <c r="I44" s="1">
        <v>0</v>
      </c>
      <c r="K44" s="1">
        <v>14</v>
      </c>
      <c r="L44" s="2">
        <v>2.6388888888888889E-2</v>
      </c>
      <c r="M44" s="1" t="s">
        <v>14</v>
      </c>
      <c r="N44" s="1">
        <v>1</v>
      </c>
      <c r="P44" s="1">
        <v>14</v>
      </c>
      <c r="Q44" s="2">
        <v>2.1527777777777781E-2</v>
      </c>
      <c r="R44" s="1" t="s">
        <v>15</v>
      </c>
      <c r="S44" s="1">
        <v>1</v>
      </c>
      <c r="U44" s="1">
        <v>14</v>
      </c>
      <c r="V44" s="2">
        <v>1.3888888888888888E-2</v>
      </c>
      <c r="W44" s="1" t="s">
        <v>14</v>
      </c>
      <c r="X44" s="1">
        <v>1</v>
      </c>
    </row>
    <row r="45" spans="1:24" x14ac:dyDescent="0.3">
      <c r="A45" s="1">
        <v>15</v>
      </c>
      <c r="B45" s="2">
        <v>4.7222222222222221E-2</v>
      </c>
      <c r="C45" s="1" t="s">
        <v>14</v>
      </c>
      <c r="D45" s="1">
        <v>2</v>
      </c>
      <c r="F45" s="1">
        <v>15</v>
      </c>
      <c r="G45" s="2">
        <v>1.3888888888888889E-3</v>
      </c>
      <c r="H45" s="1" t="s">
        <v>14</v>
      </c>
      <c r="I45" s="1">
        <v>0</v>
      </c>
      <c r="K45" s="1">
        <v>15</v>
      </c>
      <c r="L45" s="2">
        <v>2.1527777777777781E-2</v>
      </c>
      <c r="M45" s="1" t="s">
        <v>14</v>
      </c>
      <c r="N45" s="1">
        <v>1</v>
      </c>
      <c r="P45" s="1">
        <v>15</v>
      </c>
      <c r="Q45" s="2">
        <v>3.3333333333333333E-2</v>
      </c>
      <c r="R45" s="1" t="s">
        <v>14</v>
      </c>
      <c r="S45" s="1">
        <v>3</v>
      </c>
      <c r="U45" s="1">
        <v>15</v>
      </c>
      <c r="V45" s="2">
        <v>1.5972222222222224E-2</v>
      </c>
      <c r="W45" s="1" t="s">
        <v>14</v>
      </c>
      <c r="X45" s="1">
        <v>2</v>
      </c>
    </row>
    <row r="46" spans="1:24" x14ac:dyDescent="0.3">
      <c r="A46" s="1">
        <v>16</v>
      </c>
      <c r="B46" s="2">
        <v>6.5277777777777782E-2</v>
      </c>
      <c r="C46" s="1" t="s">
        <v>14</v>
      </c>
      <c r="D46" s="1">
        <v>3</v>
      </c>
      <c r="F46" s="1">
        <v>16</v>
      </c>
      <c r="G46" s="2">
        <v>2.0833333333333333E-3</v>
      </c>
      <c r="H46" s="1" t="s">
        <v>14</v>
      </c>
      <c r="I46" s="1">
        <v>0</v>
      </c>
      <c r="K46" s="1">
        <v>16</v>
      </c>
      <c r="L46" s="11"/>
      <c r="M46" s="12"/>
      <c r="N46" s="12"/>
      <c r="P46" s="1">
        <v>16</v>
      </c>
      <c r="Q46" s="11"/>
      <c r="R46" s="12"/>
      <c r="S46" s="12"/>
      <c r="U46" s="1">
        <v>16</v>
      </c>
      <c r="V46" s="11"/>
      <c r="W46" s="12"/>
      <c r="X46" s="12"/>
    </row>
    <row r="47" spans="1:24" x14ac:dyDescent="0.3">
      <c r="A47" s="1">
        <v>17</v>
      </c>
      <c r="B47" s="2">
        <v>4.7222222222222221E-2</v>
      </c>
      <c r="C47" s="1" t="s">
        <v>14</v>
      </c>
      <c r="D47" s="1">
        <v>3</v>
      </c>
      <c r="F47" s="1">
        <v>17</v>
      </c>
      <c r="G47" s="2">
        <v>3.472222222222222E-3</v>
      </c>
      <c r="H47" s="1" t="s">
        <v>14</v>
      </c>
      <c r="I47" s="1">
        <v>0</v>
      </c>
      <c r="K47" s="1">
        <v>17</v>
      </c>
      <c r="L47" s="2">
        <v>0.11388888888888889</v>
      </c>
      <c r="M47" s="1" t="s">
        <v>15</v>
      </c>
      <c r="N47" s="1">
        <v>13</v>
      </c>
      <c r="P47" s="1">
        <v>17</v>
      </c>
      <c r="Q47" s="2">
        <v>8.3333333333333332E-3</v>
      </c>
      <c r="R47" s="1" t="s">
        <v>14</v>
      </c>
      <c r="S47" s="1">
        <v>2</v>
      </c>
      <c r="U47" s="1">
        <v>17</v>
      </c>
      <c r="V47" s="2">
        <v>1.5972222222222224E-2</v>
      </c>
      <c r="W47" s="1" t="s">
        <v>14</v>
      </c>
      <c r="X47" s="1">
        <v>1</v>
      </c>
    </row>
    <row r="48" spans="1:24" x14ac:dyDescent="0.3">
      <c r="A48" s="1">
        <v>18</v>
      </c>
      <c r="B48" s="2">
        <v>2.7083333333333334E-2</v>
      </c>
      <c r="C48" s="1" t="s">
        <v>14</v>
      </c>
      <c r="D48" s="1">
        <v>3</v>
      </c>
      <c r="F48" s="1">
        <v>18</v>
      </c>
      <c r="G48" s="2">
        <v>2.7777777777777779E-3</v>
      </c>
      <c r="H48" s="1" t="s">
        <v>14</v>
      </c>
      <c r="I48" s="1">
        <v>0</v>
      </c>
      <c r="K48" s="1">
        <v>18</v>
      </c>
      <c r="L48" s="2">
        <v>0.125</v>
      </c>
      <c r="M48" s="1" t="s">
        <v>15</v>
      </c>
      <c r="N48" s="1">
        <v>12</v>
      </c>
      <c r="P48" s="1">
        <v>18</v>
      </c>
      <c r="Q48" s="2">
        <v>0.16111111111111112</v>
      </c>
      <c r="R48" s="1" t="s">
        <v>14</v>
      </c>
      <c r="S48" s="1">
        <v>14</v>
      </c>
      <c r="U48" s="1">
        <v>18</v>
      </c>
      <c r="V48" s="2">
        <v>1.1805555555555555E-2</v>
      </c>
      <c r="W48" s="1" t="s">
        <v>14</v>
      </c>
      <c r="X48" s="1">
        <v>1</v>
      </c>
    </row>
    <row r="49" spans="1:24" x14ac:dyDescent="0.3">
      <c r="A49" s="1">
        <v>19</v>
      </c>
      <c r="B49" s="2">
        <v>4.4444444444444446E-2</v>
      </c>
      <c r="C49" s="1" t="s">
        <v>15</v>
      </c>
      <c r="D49" s="1">
        <v>1</v>
      </c>
      <c r="F49" s="1">
        <v>19</v>
      </c>
      <c r="G49" s="2">
        <v>3.472222222222222E-3</v>
      </c>
      <c r="H49" s="1" t="s">
        <v>14</v>
      </c>
      <c r="I49" s="1">
        <v>0</v>
      </c>
      <c r="K49" s="1">
        <v>19</v>
      </c>
      <c r="L49" s="2">
        <v>1.4583333333333332E-2</v>
      </c>
      <c r="M49" s="1" t="s">
        <v>14</v>
      </c>
      <c r="N49" s="1">
        <v>1</v>
      </c>
      <c r="P49" s="1">
        <v>19</v>
      </c>
      <c r="Q49" s="2">
        <v>0.16666666666666666</v>
      </c>
      <c r="R49" s="1" t="s">
        <v>14</v>
      </c>
      <c r="S49" s="1">
        <v>7</v>
      </c>
      <c r="U49" s="1">
        <v>19</v>
      </c>
      <c r="V49" s="2">
        <v>2.4999999999999998E-2</v>
      </c>
      <c r="W49" s="1" t="s">
        <v>14</v>
      </c>
      <c r="X49" s="1">
        <v>2</v>
      </c>
    </row>
    <row r="50" spans="1:24" x14ac:dyDescent="0.3">
      <c r="A50" s="1">
        <v>20</v>
      </c>
      <c r="B50" s="2">
        <v>6.5972222222222224E-2</v>
      </c>
      <c r="C50" s="1" t="s">
        <v>14</v>
      </c>
      <c r="D50" s="1">
        <v>2</v>
      </c>
      <c r="F50" s="1">
        <v>20</v>
      </c>
      <c r="G50" s="2">
        <v>3.472222222222222E-3</v>
      </c>
      <c r="H50" s="1" t="s">
        <v>14</v>
      </c>
      <c r="I50" s="1">
        <v>0</v>
      </c>
      <c r="K50" s="1">
        <v>20</v>
      </c>
      <c r="L50" s="2">
        <v>8.6111111111111124E-2</v>
      </c>
      <c r="M50" s="1" t="s">
        <v>15</v>
      </c>
      <c r="N50" s="1">
        <v>6</v>
      </c>
      <c r="P50" s="1">
        <v>20</v>
      </c>
      <c r="Q50" s="2">
        <v>4.5138888888888888E-2</v>
      </c>
      <c r="R50" s="1" t="s">
        <v>15</v>
      </c>
      <c r="S50" s="1">
        <v>2</v>
      </c>
      <c r="U50" s="1">
        <v>20</v>
      </c>
      <c r="V50" s="2">
        <v>0.14027777777777778</v>
      </c>
      <c r="W50" s="1" t="s">
        <v>15</v>
      </c>
      <c r="X50" s="1">
        <v>7</v>
      </c>
    </row>
    <row r="51" spans="1:24" x14ac:dyDescent="0.3">
      <c r="A51" s="1">
        <v>21</v>
      </c>
      <c r="B51" s="2">
        <v>3.0555555555555555E-2</v>
      </c>
      <c r="C51" s="1" t="s">
        <v>15</v>
      </c>
      <c r="D51" s="1">
        <v>1</v>
      </c>
      <c r="F51" s="1">
        <v>21</v>
      </c>
      <c r="G51" s="2">
        <v>4.8611111111111112E-3</v>
      </c>
      <c r="H51" s="1" t="s">
        <v>14</v>
      </c>
      <c r="I51" s="1">
        <v>0</v>
      </c>
      <c r="K51" s="1">
        <v>21</v>
      </c>
      <c r="L51" s="2">
        <v>2.7777777777777776E-2</v>
      </c>
      <c r="M51" s="1" t="s">
        <v>14</v>
      </c>
      <c r="N51" s="1">
        <v>1</v>
      </c>
      <c r="P51" s="1">
        <v>21</v>
      </c>
      <c r="Q51" s="2">
        <v>4.4444444444444446E-2</v>
      </c>
      <c r="R51" s="1" t="s">
        <v>14</v>
      </c>
      <c r="S51" s="1">
        <v>5</v>
      </c>
      <c r="U51" s="1">
        <v>21</v>
      </c>
      <c r="V51" s="2">
        <v>7.1527777777777787E-2</v>
      </c>
      <c r="W51" s="1" t="s">
        <v>14</v>
      </c>
      <c r="X51" s="1">
        <v>7</v>
      </c>
    </row>
    <row r="52" spans="1:24" x14ac:dyDescent="0.3">
      <c r="A52" s="1">
        <v>22</v>
      </c>
      <c r="B52" s="2">
        <v>3.4722222222222224E-2</v>
      </c>
      <c r="C52" s="1" t="s">
        <v>15</v>
      </c>
      <c r="D52" s="1">
        <v>2</v>
      </c>
      <c r="F52" s="1">
        <v>22</v>
      </c>
      <c r="G52" s="2">
        <v>6.9444444444444441E-3</v>
      </c>
      <c r="H52" s="1" t="s">
        <v>14</v>
      </c>
      <c r="I52" s="1">
        <v>0</v>
      </c>
      <c r="K52" s="1">
        <v>22</v>
      </c>
      <c r="L52" s="2">
        <v>8.5416666666666655E-2</v>
      </c>
      <c r="M52" s="1" t="s">
        <v>15</v>
      </c>
      <c r="N52" s="1">
        <v>7</v>
      </c>
      <c r="P52" s="1">
        <v>22</v>
      </c>
      <c r="Q52" s="2">
        <v>7.0833333333333331E-2</v>
      </c>
      <c r="R52" s="1" t="s">
        <v>14</v>
      </c>
      <c r="S52" s="1">
        <v>7</v>
      </c>
      <c r="U52" s="1">
        <v>22</v>
      </c>
      <c r="V52" s="2">
        <v>5.347222222222222E-2</v>
      </c>
      <c r="W52" s="1" t="s">
        <v>14</v>
      </c>
      <c r="X52" s="1">
        <v>4</v>
      </c>
    </row>
    <row r="53" spans="1:24" x14ac:dyDescent="0.3">
      <c r="A53" s="1">
        <v>23</v>
      </c>
      <c r="B53" s="2">
        <v>5.486111111111111E-2</v>
      </c>
      <c r="C53" s="1" t="s">
        <v>14</v>
      </c>
      <c r="D53" s="1">
        <v>2</v>
      </c>
      <c r="F53" s="1">
        <v>23</v>
      </c>
      <c r="G53" s="2">
        <v>1.7361111111111112E-2</v>
      </c>
      <c r="H53" s="1" t="s">
        <v>14</v>
      </c>
      <c r="I53" s="1">
        <v>0</v>
      </c>
      <c r="K53" s="1">
        <v>23</v>
      </c>
      <c r="L53" s="2">
        <v>5.7638888888888885E-2</v>
      </c>
      <c r="M53" s="1" t="s">
        <v>15</v>
      </c>
      <c r="N53" s="1">
        <v>2</v>
      </c>
      <c r="P53" s="1">
        <v>23</v>
      </c>
      <c r="Q53" s="2">
        <v>0.13194444444444445</v>
      </c>
      <c r="R53" s="1" t="s">
        <v>15</v>
      </c>
      <c r="S53" s="1">
        <v>6</v>
      </c>
      <c r="U53" s="1">
        <v>23</v>
      </c>
      <c r="V53" s="2">
        <v>1.6666666666666666E-2</v>
      </c>
      <c r="W53" s="1" t="s">
        <v>14</v>
      </c>
      <c r="X53" s="1">
        <v>2</v>
      </c>
    </row>
    <row r="54" spans="1:24" x14ac:dyDescent="0.3">
      <c r="A54" s="1">
        <v>24</v>
      </c>
      <c r="B54" s="2">
        <v>4.9305555555555554E-2</v>
      </c>
      <c r="C54" s="1" t="s">
        <v>15</v>
      </c>
      <c r="D54" s="1">
        <v>1</v>
      </c>
      <c r="F54" s="1">
        <v>24</v>
      </c>
      <c r="G54" s="2">
        <v>2.0833333333333333E-3</v>
      </c>
      <c r="H54" s="1" t="s">
        <v>14</v>
      </c>
      <c r="I54" s="1">
        <v>0</v>
      </c>
      <c r="K54" s="1">
        <v>24</v>
      </c>
      <c r="L54" s="2">
        <v>3.5416666666666666E-2</v>
      </c>
      <c r="M54" s="1" t="s">
        <v>14</v>
      </c>
      <c r="N54" s="1">
        <v>1</v>
      </c>
      <c r="P54" s="1">
        <v>24</v>
      </c>
      <c r="Q54" s="2">
        <v>0.10902777777777778</v>
      </c>
      <c r="R54" s="1" t="s">
        <v>14</v>
      </c>
      <c r="S54" s="1">
        <v>11</v>
      </c>
      <c r="U54" s="1">
        <v>24</v>
      </c>
      <c r="V54" s="2">
        <v>3.6805555555555557E-2</v>
      </c>
      <c r="W54" s="1" t="s">
        <v>14</v>
      </c>
      <c r="X54" s="1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5" sqref="J5"/>
    </sheetView>
  </sheetViews>
  <sheetFormatPr defaultRowHeight="14.4" x14ac:dyDescent="0.3"/>
  <sheetData>
    <row r="1" spans="1:10" s="8" customFormat="1" ht="18.75" customHeight="1" x14ac:dyDescent="0.45">
      <c r="A1" s="8" t="s">
        <v>42</v>
      </c>
    </row>
    <row r="2" spans="1:10" s="7" customFormat="1" ht="15" thickBot="1" x14ac:dyDescent="0.35">
      <c r="A2" s="7" t="s">
        <v>43</v>
      </c>
    </row>
    <row r="4" spans="1:10" x14ac:dyDescent="0.3">
      <c r="A4" t="s">
        <v>38</v>
      </c>
      <c r="D4" s="9">
        <f>AVERAGE(Data!G3:G26)</f>
        <v>8.1192129629629628E-2</v>
      </c>
      <c r="G4" t="s">
        <v>16</v>
      </c>
      <c r="J4" s="9">
        <f>MEDIAN(Data!G3:G26)</f>
        <v>6.6319444444444445E-2</v>
      </c>
    </row>
    <row r="5" spans="1:10" x14ac:dyDescent="0.3">
      <c r="A5" t="s">
        <v>17</v>
      </c>
      <c r="D5" s="9">
        <f>AVERAGE(Data!G3:G6,Data!G9:G10,Data!G12:G14,Data!G16:G23)</f>
        <v>7.9575163398692805E-2</v>
      </c>
      <c r="G5" t="s">
        <v>18</v>
      </c>
      <c r="J5" s="9">
        <f>MEDIAN(Data!G3:G6,Data!G9:G10,Data!G12:G14,Data!G16:G23)</f>
        <v>6.7361111111111108E-2</v>
      </c>
    </row>
    <row r="7" spans="1:10" x14ac:dyDescent="0.3">
      <c r="A7" t="s">
        <v>19</v>
      </c>
      <c r="D7" s="10">
        <f>AVERAGE(Data!I3:I26)</f>
        <v>5.25</v>
      </c>
      <c r="G7" t="s">
        <v>20</v>
      </c>
      <c r="J7">
        <f>MODE(Data!I3:I26)</f>
        <v>3</v>
      </c>
    </row>
    <row r="8" spans="1:10" x14ac:dyDescent="0.3">
      <c r="A8" t="s">
        <v>21</v>
      </c>
      <c r="D8" s="10">
        <f>AVERAGE(Data!I3:I6,Data!I9:I10,Data!I12:I14,Data!I16:I23)</f>
        <v>5.0588235294117645</v>
      </c>
      <c r="G8" t="s">
        <v>22</v>
      </c>
      <c r="J8">
        <f>MODE(Data!I3:I6,Data!I9:I10,Data!I12:I14,Data!I16:I23)</f>
        <v>5</v>
      </c>
    </row>
    <row r="11" spans="1:10" x14ac:dyDescent="0.3">
      <c r="A11" t="s">
        <v>37</v>
      </c>
    </row>
    <row r="12" spans="1:10" x14ac:dyDescent="0.3">
      <c r="A12" t="s">
        <v>23</v>
      </c>
      <c r="B12">
        <v>1</v>
      </c>
    </row>
    <row r="13" spans="1:10" x14ac:dyDescent="0.3">
      <c r="A13" t="s">
        <v>14</v>
      </c>
      <c r="B13">
        <v>16</v>
      </c>
    </row>
    <row r="14" spans="1:10" x14ac:dyDescent="0.3">
      <c r="A14" t="s">
        <v>15</v>
      </c>
      <c r="B14">
        <v>7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L10" sqref="L10"/>
    </sheetView>
  </sheetViews>
  <sheetFormatPr defaultRowHeight="14.4" x14ac:dyDescent="0.3"/>
  <sheetData>
    <row r="1" spans="1:10" s="8" customFormat="1" ht="18.75" customHeight="1" x14ac:dyDescent="0.45">
      <c r="A1" s="8" t="s">
        <v>44</v>
      </c>
    </row>
    <row r="2" spans="1:10" s="7" customFormat="1" ht="15" thickBot="1" x14ac:dyDescent="0.35">
      <c r="A2" s="7" t="s">
        <v>45</v>
      </c>
    </row>
    <row r="4" spans="1:10" x14ac:dyDescent="0.3">
      <c r="A4" t="s">
        <v>38</v>
      </c>
      <c r="D4" s="9">
        <f>AVERAGE(Data!L3:L26)</f>
        <v>3.3622685185185179E-2</v>
      </c>
      <c r="G4" t="s">
        <v>16</v>
      </c>
      <c r="J4" s="9">
        <f>MEDIAN(Data!L3:L26)</f>
        <v>2.673611111111111E-2</v>
      </c>
    </row>
    <row r="5" spans="1:10" x14ac:dyDescent="0.3">
      <c r="A5" t="s">
        <v>17</v>
      </c>
      <c r="D5" s="9">
        <f>AVERAGE(Data!L3:L4,Data!L6:L7,Data!L9:L12,Data!L14:L24,Data!L26)</f>
        <v>2.7048611111111103E-2</v>
      </c>
      <c r="G5" t="s">
        <v>18</v>
      </c>
      <c r="J5" s="9">
        <f>MEDIAN(Data!L3:L4,Data!L6:L7,Data!L9:L12,Data!L14:L24,Data!L26)</f>
        <v>2.2916666666666665E-2</v>
      </c>
    </row>
    <row r="7" spans="1:10" x14ac:dyDescent="0.3">
      <c r="A7" t="s">
        <v>19</v>
      </c>
      <c r="D7" s="10">
        <f>AVERAGE(Data!N3:N26)</f>
        <v>2.2916666666666665</v>
      </c>
      <c r="G7" t="s">
        <v>20</v>
      </c>
      <c r="J7">
        <f>MODE(Data!N3:N26)</f>
        <v>1</v>
      </c>
    </row>
    <row r="8" spans="1:10" x14ac:dyDescent="0.3">
      <c r="A8" t="s">
        <v>21</v>
      </c>
      <c r="D8" s="10">
        <f>AVERAGE(Data!N3:N4,Data!N6:N7,Data!N9:N12,Data!N14:N24,Data!N26)</f>
        <v>1.95</v>
      </c>
      <c r="G8" t="s">
        <v>22</v>
      </c>
      <c r="J8">
        <f>MODE(Data!N3:N4,Data!N6:N7,Data!N9:N12,Data!N14:N24,Data!N26)</f>
        <v>1</v>
      </c>
    </row>
    <row r="11" spans="1:10" x14ac:dyDescent="0.3">
      <c r="A11" t="s">
        <v>37</v>
      </c>
    </row>
    <row r="12" spans="1:10" x14ac:dyDescent="0.3">
      <c r="A12" t="s">
        <v>23</v>
      </c>
      <c r="B12">
        <v>0</v>
      </c>
    </row>
    <row r="13" spans="1:10" x14ac:dyDescent="0.3">
      <c r="A13" t="s">
        <v>14</v>
      </c>
      <c r="B13">
        <v>20</v>
      </c>
    </row>
    <row r="14" spans="1:10" x14ac:dyDescent="0.3">
      <c r="A14" t="s">
        <v>15</v>
      </c>
      <c r="B14">
        <v>4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8" sqref="J8"/>
    </sheetView>
  </sheetViews>
  <sheetFormatPr defaultRowHeight="14.4" x14ac:dyDescent="0.3"/>
  <sheetData>
    <row r="1" spans="1:10" s="8" customFormat="1" ht="18.75" customHeight="1" x14ac:dyDescent="0.45">
      <c r="A1" s="8" t="s">
        <v>47</v>
      </c>
    </row>
    <row r="2" spans="1:10" s="7" customFormat="1" ht="15" thickBot="1" x14ac:dyDescent="0.35">
      <c r="A2" s="7" t="s">
        <v>48</v>
      </c>
    </row>
    <row r="4" spans="1:10" x14ac:dyDescent="0.3">
      <c r="A4" t="s">
        <v>38</v>
      </c>
      <c r="D4" s="9">
        <f>AVERAGE(Data!Q3:Q26)</f>
        <v>5.078125E-2</v>
      </c>
      <c r="G4" t="s">
        <v>16</v>
      </c>
      <c r="J4" s="9">
        <f>MEDIAN(Data!Q3:Q26)</f>
        <v>4.5138888888888895E-2</v>
      </c>
    </row>
    <row r="5" spans="1:10" x14ac:dyDescent="0.3">
      <c r="A5" t="s">
        <v>17</v>
      </c>
      <c r="D5" s="9">
        <f>AVERAGE(Data!Q5:Q6,Data!Q8:Q10,Data!Q12:Q17,Data!Q19:Q21,Data!Q23:Q24,Data!Q26)</f>
        <v>4.7712418300653592E-2</v>
      </c>
      <c r="G5" t="s">
        <v>18</v>
      </c>
      <c r="J5" s="9">
        <f>MEDIAN(Data!Q5:Q6,Data!Q8:Q10,Data!Q12:Q17,Data!Q19:Q21,Data!Q23:Q24,Data!Q26)</f>
        <v>4.5833333333333337E-2</v>
      </c>
    </row>
    <row r="7" spans="1:10" x14ac:dyDescent="0.3">
      <c r="A7" t="s">
        <v>19</v>
      </c>
      <c r="D7" s="10">
        <f>AVERAGE(Data!S3:S26)</f>
        <v>3.375</v>
      </c>
      <c r="G7" t="s">
        <v>20</v>
      </c>
      <c r="J7">
        <f>MODE(Data!S3:S26)</f>
        <v>2</v>
      </c>
    </row>
    <row r="8" spans="1:10" x14ac:dyDescent="0.3">
      <c r="A8" t="s">
        <v>21</v>
      </c>
      <c r="D8" s="10">
        <f>AVERAGE(Data!S5:S6,Data!S8:S10,Data!S12:S17,Data!S19:S21,Data!S23:S24,Data!S26)</f>
        <v>3.2352941176470589</v>
      </c>
      <c r="G8" t="s">
        <v>22</v>
      </c>
      <c r="J8">
        <f>MODE(Data!S5:S6,Data!S8:S10,Data!S12:S17,Data!S19:S21,Data!S23:S24,Data!S26)</f>
        <v>2</v>
      </c>
    </row>
    <row r="11" spans="1:10" x14ac:dyDescent="0.3">
      <c r="A11" t="s">
        <v>37</v>
      </c>
    </row>
    <row r="12" spans="1:10" x14ac:dyDescent="0.3">
      <c r="A12" t="s">
        <v>23</v>
      </c>
      <c r="B12">
        <v>1</v>
      </c>
    </row>
    <row r="13" spans="1:10" x14ac:dyDescent="0.3">
      <c r="A13" t="s">
        <v>14</v>
      </c>
      <c r="B13">
        <v>16</v>
      </c>
    </row>
    <row r="14" spans="1:10" x14ac:dyDescent="0.3">
      <c r="A14" t="s">
        <v>15</v>
      </c>
      <c r="B14">
        <v>7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M14" sqref="M14"/>
    </sheetView>
  </sheetViews>
  <sheetFormatPr defaultRowHeight="14.4" x14ac:dyDescent="0.3"/>
  <sheetData>
    <row r="1" spans="1:10" s="8" customFormat="1" ht="18.75" customHeight="1" x14ac:dyDescent="0.45">
      <c r="A1" s="8" t="s">
        <v>49</v>
      </c>
    </row>
    <row r="2" spans="1:10" s="7" customFormat="1" ht="15" thickBot="1" x14ac:dyDescent="0.35">
      <c r="A2" s="7" t="s">
        <v>50</v>
      </c>
    </row>
    <row r="4" spans="1:10" x14ac:dyDescent="0.3">
      <c r="A4" t="s">
        <v>38</v>
      </c>
      <c r="D4" s="9">
        <f>AVERAGE(Data!V3:V26)</f>
        <v>9.1637731481481466E-2</v>
      </c>
      <c r="G4" t="s">
        <v>16</v>
      </c>
      <c r="J4" s="9">
        <f>MEDIAN(Data!V3:V26)</f>
        <v>8.8888888888888878E-2</v>
      </c>
    </row>
    <row r="5" spans="1:10" x14ac:dyDescent="0.3">
      <c r="A5" t="s">
        <v>17</v>
      </c>
      <c r="D5" s="9">
        <f>AVERAGE(Data!V5,Data!V13:V15,Data!V17,Data!V20,Data!V24:V25)</f>
        <v>0.121875</v>
      </c>
      <c r="G5" t="s">
        <v>18</v>
      </c>
      <c r="J5" s="9">
        <f>MEDIAN(Data!V5,Data!V13:V15,Data!V17,Data!V20,Data!V24:V25)</f>
        <v>9.7222222222222238E-2</v>
      </c>
    </row>
    <row r="7" spans="1:10" x14ac:dyDescent="0.3">
      <c r="A7" t="s">
        <v>19</v>
      </c>
      <c r="D7" s="10">
        <f>AVERAGE(Data!X3:X26)</f>
        <v>4.541666666666667</v>
      </c>
      <c r="G7" t="s">
        <v>20</v>
      </c>
      <c r="J7">
        <f>MODE(Data!X3:X26)</f>
        <v>3</v>
      </c>
    </row>
    <row r="8" spans="1:10" x14ac:dyDescent="0.3">
      <c r="A8" t="s">
        <v>21</v>
      </c>
      <c r="D8" s="10">
        <f>AVERAGE(Data!X5,Data!X13:X15,Data!X17,Data!X20,Data!X24:X25)</f>
        <v>6.875</v>
      </c>
      <c r="G8" t="s">
        <v>22</v>
      </c>
      <c r="J8">
        <f>MODE(Data!X5,Data!X13:X15,Data!X17,Data!X20,Data!X24:X25)</f>
        <v>4</v>
      </c>
    </row>
    <row r="11" spans="1:10" x14ac:dyDescent="0.3">
      <c r="A11" t="s">
        <v>37</v>
      </c>
    </row>
    <row r="12" spans="1:10" x14ac:dyDescent="0.3">
      <c r="A12" t="s">
        <v>23</v>
      </c>
      <c r="B12">
        <v>0</v>
      </c>
    </row>
    <row r="13" spans="1:10" x14ac:dyDescent="0.3">
      <c r="A13" t="s">
        <v>14</v>
      </c>
      <c r="B13">
        <v>8</v>
      </c>
    </row>
    <row r="14" spans="1:10" x14ac:dyDescent="0.3">
      <c r="A14" t="s">
        <v>15</v>
      </c>
      <c r="B14">
        <v>16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9" sqref="J9"/>
    </sheetView>
  </sheetViews>
  <sheetFormatPr defaultRowHeight="14.4" x14ac:dyDescent="0.3"/>
  <sheetData>
    <row r="1" spans="1:10" s="8" customFormat="1" ht="18.75" customHeight="1" x14ac:dyDescent="0.45">
      <c r="A1" s="8" t="s">
        <v>51</v>
      </c>
    </row>
    <row r="2" spans="1:10" s="7" customFormat="1" ht="15" thickBot="1" x14ac:dyDescent="0.35">
      <c r="A2" s="7" t="s">
        <v>52</v>
      </c>
    </row>
    <row r="4" spans="1:10" x14ac:dyDescent="0.3">
      <c r="A4" t="s">
        <v>38</v>
      </c>
      <c r="D4" s="9">
        <f>AVERAGE(Data!B31:B54)</f>
        <v>4.4823232323232327E-2</v>
      </c>
      <c r="G4" t="s">
        <v>16</v>
      </c>
      <c r="J4" s="9">
        <f>MEDIAN(Data!B31:B54)</f>
        <v>4.0972222222222222E-2</v>
      </c>
    </row>
    <row r="5" spans="1:10" x14ac:dyDescent="0.3">
      <c r="A5" t="s">
        <v>17</v>
      </c>
      <c r="D5" s="9">
        <f>AVERAGE(Data!B31:B32,Data!B36,Data!B40,Data!B42:B48,Data!B50,Data!B53)</f>
        <v>4.6047008547008557E-2</v>
      </c>
      <c r="G5" t="s">
        <v>18</v>
      </c>
      <c r="J5" s="9">
        <f>MEDIAN(Data!B31:B32,Data!B36,Data!B40,Data!B42:B48,Data!B50,Data!B53)</f>
        <v>3.4722222222222224E-2</v>
      </c>
    </row>
    <row r="7" spans="1:10" x14ac:dyDescent="0.3">
      <c r="A7" t="s">
        <v>19</v>
      </c>
      <c r="D7" s="10">
        <f>AVERAGE(Data!D31:D54)</f>
        <v>2</v>
      </c>
      <c r="G7" t="s">
        <v>20</v>
      </c>
      <c r="J7">
        <f>MODE(Data!D31:D54)</f>
        <v>1</v>
      </c>
    </row>
    <row r="8" spans="1:10" x14ac:dyDescent="0.3">
      <c r="A8" t="s">
        <v>21</v>
      </c>
      <c r="D8" s="10">
        <f>AVERAGE(Data!D31:D32,Data!D36,Data!D40,Data!D42:D48,Data!D50,Data!D53)</f>
        <v>2.1538461538461537</v>
      </c>
      <c r="G8" t="s">
        <v>22</v>
      </c>
      <c r="J8">
        <f>MODE(Data!D31:D32,Data!D36,Data!D40,Data!D42:D48,Data!D50,Data!D53)</f>
        <v>2</v>
      </c>
    </row>
    <row r="11" spans="1:10" x14ac:dyDescent="0.3">
      <c r="A11" t="s">
        <v>37</v>
      </c>
    </row>
    <row r="12" spans="1:10" x14ac:dyDescent="0.3">
      <c r="A12" t="s">
        <v>23</v>
      </c>
      <c r="B12">
        <v>0</v>
      </c>
    </row>
    <row r="13" spans="1:10" x14ac:dyDescent="0.3">
      <c r="A13" t="s">
        <v>14</v>
      </c>
      <c r="B13">
        <v>13</v>
      </c>
    </row>
    <row r="14" spans="1:10" x14ac:dyDescent="0.3">
      <c r="A14" t="s">
        <v>15</v>
      </c>
      <c r="B14">
        <v>9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5" sqref="J5"/>
    </sheetView>
  </sheetViews>
  <sheetFormatPr defaultRowHeight="14.4" x14ac:dyDescent="0.3"/>
  <sheetData>
    <row r="1" spans="1:10" s="8" customFormat="1" ht="18.75" customHeight="1" x14ac:dyDescent="0.45">
      <c r="A1" s="8" t="s">
        <v>53</v>
      </c>
    </row>
    <row r="2" spans="1:10" s="7" customFormat="1" ht="15" thickBot="1" x14ac:dyDescent="0.35"/>
    <row r="4" spans="1:10" x14ac:dyDescent="0.3">
      <c r="A4" t="s">
        <v>38</v>
      </c>
      <c r="D4" s="9">
        <f>AVERAGE(Data!G31:G54)</f>
        <v>6.1631944444444442E-3</v>
      </c>
      <c r="G4" t="s">
        <v>16</v>
      </c>
      <c r="J4" s="9">
        <f>MEDIAN(Data!G31:G54)</f>
        <v>3.8194444444444443E-3</v>
      </c>
    </row>
    <row r="5" spans="1:10" x14ac:dyDescent="0.3">
      <c r="A5" t="s">
        <v>17</v>
      </c>
      <c r="D5" s="9">
        <f>AVERAGE(Data!G31:G54)</f>
        <v>6.1631944444444442E-3</v>
      </c>
      <c r="G5" t="s">
        <v>18</v>
      </c>
      <c r="J5" s="9">
        <f>MEDIAN(Data!G31:G54)</f>
        <v>3.8194444444444443E-3</v>
      </c>
    </row>
    <row r="7" spans="1:10" x14ac:dyDescent="0.3">
      <c r="A7" t="s">
        <v>19</v>
      </c>
      <c r="D7" s="10">
        <f>AVERAGE(Data!I31:I54)</f>
        <v>0.375</v>
      </c>
      <c r="G7" t="s">
        <v>20</v>
      </c>
      <c r="J7">
        <f>MODE(Data!I31:I54)</f>
        <v>0</v>
      </c>
    </row>
    <row r="8" spans="1:10" x14ac:dyDescent="0.3">
      <c r="A8" t="s">
        <v>21</v>
      </c>
      <c r="D8" s="10">
        <f>AVERAGE(Data!I31:I54)</f>
        <v>0.375</v>
      </c>
      <c r="G8" t="s">
        <v>22</v>
      </c>
      <c r="J8">
        <f>MODE(Data!I31:I54)</f>
        <v>0</v>
      </c>
    </row>
    <row r="11" spans="1:10" x14ac:dyDescent="0.3">
      <c r="A11" t="s">
        <v>37</v>
      </c>
    </row>
    <row r="12" spans="1:10" x14ac:dyDescent="0.3">
      <c r="A12" t="s">
        <v>23</v>
      </c>
      <c r="B12">
        <v>0</v>
      </c>
    </row>
    <row r="13" spans="1:10" x14ac:dyDescent="0.3">
      <c r="A13" t="s">
        <v>14</v>
      </c>
      <c r="B13">
        <v>24</v>
      </c>
    </row>
    <row r="14" spans="1:10" x14ac:dyDescent="0.3">
      <c r="A14" t="s">
        <v>15</v>
      </c>
      <c r="B14">
        <v>0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9" sqref="J9"/>
    </sheetView>
  </sheetViews>
  <sheetFormatPr defaultRowHeight="14.4" x14ac:dyDescent="0.3"/>
  <sheetData>
    <row r="1" spans="1:10" s="8" customFormat="1" ht="18.75" customHeight="1" x14ac:dyDescent="0.45">
      <c r="A1" s="8" t="s">
        <v>55</v>
      </c>
    </row>
    <row r="2" spans="1:10" s="7" customFormat="1" ht="15" thickBot="1" x14ac:dyDescent="0.35">
      <c r="A2" s="7" t="s">
        <v>54</v>
      </c>
    </row>
    <row r="4" spans="1:10" x14ac:dyDescent="0.3">
      <c r="A4" t="s">
        <v>38</v>
      </c>
      <c r="D4" s="9">
        <f>AVERAGE(Data!L31:L54)</f>
        <v>6.2832125603864725E-2</v>
      </c>
      <c r="G4" t="s">
        <v>16</v>
      </c>
      <c r="J4" s="9">
        <f>MEDIAN(Data!L31:L54)</f>
        <v>4.5833333333333337E-2</v>
      </c>
    </row>
    <row r="5" spans="1:10" x14ac:dyDescent="0.3">
      <c r="A5" t="s">
        <v>17</v>
      </c>
      <c r="D5" s="9">
        <f>AVERAGE(Data!L31,Data!L33:L35,Data!L40:L41,Data!L43:L45,Data!L49,Data!L51,Data!L54)</f>
        <v>4.4675925925925924E-2</v>
      </c>
      <c r="G5" t="s">
        <v>18</v>
      </c>
      <c r="J5" s="9">
        <f>MEDIAN(Data!L31,Data!L33:L35,Data!L40:L41,Data!L43:L45,Data!L49,Data!L51,Data!L54)</f>
        <v>2.9513888888888888E-2</v>
      </c>
    </row>
    <row r="7" spans="1:10" x14ac:dyDescent="0.3">
      <c r="A7" t="s">
        <v>19</v>
      </c>
      <c r="D7" s="10">
        <f>AVERAGE(Data!N31:N54)</f>
        <v>4.0434782608695654</v>
      </c>
      <c r="G7" t="s">
        <v>20</v>
      </c>
      <c r="J7">
        <f>MODE(Data!N31:N54)</f>
        <v>1</v>
      </c>
    </row>
    <row r="8" spans="1:10" x14ac:dyDescent="0.3">
      <c r="A8" t="s">
        <v>21</v>
      </c>
      <c r="D8" s="10">
        <f>AVERAGE(Data!N31,Data!N33:N35,Data!N40:N41,Data!N43:N45,Data!N49,Data!N51,Data!N54)</f>
        <v>1.5</v>
      </c>
      <c r="G8" t="s">
        <v>22</v>
      </c>
      <c r="J8">
        <f>MODE(Data!N31,Data!N33:N35,Data!N40:N41,Data!N43:N45,Data!N49,Data!N51,Data!N54)</f>
        <v>1</v>
      </c>
    </row>
    <row r="11" spans="1:10" x14ac:dyDescent="0.3">
      <c r="A11" t="s">
        <v>37</v>
      </c>
    </row>
    <row r="12" spans="1:10" x14ac:dyDescent="0.3">
      <c r="A12" t="s">
        <v>23</v>
      </c>
      <c r="B12">
        <v>0</v>
      </c>
    </row>
    <row r="13" spans="1:10" x14ac:dyDescent="0.3">
      <c r="A13" t="s">
        <v>14</v>
      </c>
      <c r="B13">
        <v>12</v>
      </c>
    </row>
    <row r="14" spans="1:10" x14ac:dyDescent="0.3">
      <c r="A14" t="s">
        <v>15</v>
      </c>
      <c r="B14">
        <v>11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5" sqref="J5"/>
    </sheetView>
  </sheetViews>
  <sheetFormatPr defaultRowHeight="14.4" x14ac:dyDescent="0.3"/>
  <sheetData>
    <row r="1" spans="1:10" s="8" customFormat="1" ht="18.75" customHeight="1" x14ac:dyDescent="0.45">
      <c r="A1" s="8" t="s">
        <v>56</v>
      </c>
    </row>
    <row r="2" spans="1:10" s="7" customFormat="1" ht="15" thickBot="1" x14ac:dyDescent="0.35">
      <c r="A2" s="7" t="s">
        <v>57</v>
      </c>
    </row>
    <row r="4" spans="1:10" x14ac:dyDescent="0.3">
      <c r="A4" t="s">
        <v>38</v>
      </c>
      <c r="D4" s="9">
        <f>AVERAGE(Data!Q31:Q54)</f>
        <v>5.332125603864734E-2</v>
      </c>
      <c r="G4" t="s">
        <v>16</v>
      </c>
      <c r="J4" s="9">
        <f>MEDIAN(Data!Q31:Q54)</f>
        <v>4.4444444444444446E-2</v>
      </c>
    </row>
    <row r="5" spans="1:10" x14ac:dyDescent="0.3">
      <c r="A5" t="s">
        <v>17</v>
      </c>
      <c r="D5" s="9">
        <f>AVERAGE(Data!Q31,Data!Q33,Data!Q36,Data!Q39:Q43,Data!Q45,Data!Q47:Q49,Data!Q51:Q52,Data!Q54)</f>
        <v>5.2546296296296292E-2</v>
      </c>
      <c r="G5" t="s">
        <v>18</v>
      </c>
      <c r="J5" s="9">
        <f>MEDIAN(Data!Q31,Data!Q33,Data!Q36,Data!Q39:Q43,Data!Q45,Data!Q47:Q49,Data!Q51:Q52,Data!Q54)</f>
        <v>2.5694444444444447E-2</v>
      </c>
    </row>
    <row r="7" spans="1:10" x14ac:dyDescent="0.3">
      <c r="A7" t="s">
        <v>19</v>
      </c>
      <c r="D7" s="10">
        <f>AVERAGE(Data!S31:S54)</f>
        <v>4.0869565217391308</v>
      </c>
      <c r="G7" t="s">
        <v>20</v>
      </c>
      <c r="J7">
        <f>MODE(Data!S31:S54)</f>
        <v>2</v>
      </c>
    </row>
    <row r="8" spans="1:10" x14ac:dyDescent="0.3">
      <c r="A8" t="s">
        <v>21</v>
      </c>
      <c r="D8" s="10">
        <f>AVERAGE(Data!S31,Data!S33,Data!S36,Data!S39:S43,Data!S45,Data!S47:S49,Data!S51:S52,Data!S54)</f>
        <v>4.5999999999999996</v>
      </c>
      <c r="G8" t="s">
        <v>22</v>
      </c>
      <c r="J8">
        <f>MODE(Data!S31,Data!S33,Data!S36,Data!S39:S43,Data!S45,Data!S47:S49,Data!S51:S52,Data!S54)</f>
        <v>2</v>
      </c>
    </row>
    <row r="11" spans="1:10" x14ac:dyDescent="0.3">
      <c r="A11" t="s">
        <v>37</v>
      </c>
    </row>
    <row r="12" spans="1:10" x14ac:dyDescent="0.3">
      <c r="A12" t="s">
        <v>23</v>
      </c>
      <c r="B12">
        <v>0</v>
      </c>
    </row>
    <row r="13" spans="1:10" x14ac:dyDescent="0.3">
      <c r="A13" t="s">
        <v>14</v>
      </c>
      <c r="B13">
        <v>15</v>
      </c>
    </row>
    <row r="14" spans="1:10" x14ac:dyDescent="0.3">
      <c r="A14" t="s">
        <v>15</v>
      </c>
      <c r="B14">
        <v>8</v>
      </c>
    </row>
    <row r="24" spans="1:2" x14ac:dyDescent="0.3">
      <c r="A24" t="s">
        <v>36</v>
      </c>
    </row>
    <row r="26" spans="1:2" x14ac:dyDescent="0.3">
      <c r="A26" t="s">
        <v>41</v>
      </c>
      <c r="B26" t="s">
        <v>40</v>
      </c>
    </row>
    <row r="27" spans="1:2" x14ac:dyDescent="0.3">
      <c r="B27" t="s">
        <v>39</v>
      </c>
    </row>
    <row r="28" spans="1:2" x14ac:dyDescent="0.3">
      <c r="B28" t="s">
        <v>46</v>
      </c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Data</vt:lpstr>
    </vt:vector>
  </TitlesOfParts>
  <Company>CSU Chico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W Schwab</dc:creator>
  <cp:lastModifiedBy>Schwab, Ryan W.</cp:lastModifiedBy>
  <cp:lastPrinted>2016-12-07T23:46:05Z</cp:lastPrinted>
  <dcterms:created xsi:type="dcterms:W3CDTF">2016-12-07T00:00:33Z</dcterms:created>
  <dcterms:modified xsi:type="dcterms:W3CDTF">2019-01-10T18:53:58Z</dcterms:modified>
</cp:coreProperties>
</file>